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quivos Beth\Editais e Questionamentos\2018\PDF SITE\"/>
    </mc:Choice>
  </mc:AlternateContent>
  <bookViews>
    <workbookView xWindow="0" yWindow="0" windowWidth="28800" windowHeight="12435" tabRatio="785"/>
  </bookViews>
  <sheets>
    <sheet name="Planilha Orçamentária" sheetId="1" r:id="rId1"/>
    <sheet name="Cronograma" sheetId="20" r:id="rId2"/>
  </sheets>
  <definedNames>
    <definedName name="__shared_1_0_0">#REF!</definedName>
    <definedName name="__shared_1_0_1">#N/A</definedName>
    <definedName name="__shared_1_0_10">#N/A</definedName>
    <definedName name="__shared_1_0_100">#N/A</definedName>
    <definedName name="__shared_1_0_101">#N/A</definedName>
    <definedName name="__shared_1_0_102">#N/A</definedName>
    <definedName name="__shared_1_0_103">#N/A</definedName>
    <definedName name="__shared_1_0_104">#N/A</definedName>
    <definedName name="__shared_1_0_105">#N/A</definedName>
    <definedName name="__shared_1_0_106">#N/A</definedName>
    <definedName name="__shared_1_0_107">#N/A</definedName>
    <definedName name="__shared_1_0_108">#N/A</definedName>
    <definedName name="__shared_1_0_109">#N/A</definedName>
    <definedName name="__shared_1_0_11">#REF!</definedName>
    <definedName name="__shared_1_0_110">#N/A</definedName>
    <definedName name="__shared_1_0_111">#N/A</definedName>
    <definedName name="__shared_1_0_112">#N/A</definedName>
    <definedName name="__shared_1_0_113">#N/A</definedName>
    <definedName name="__shared_1_0_114">#N/A</definedName>
    <definedName name="__shared_1_0_115">#N/A</definedName>
    <definedName name="__shared_1_0_116">#N/A</definedName>
    <definedName name="__shared_1_0_117">#N/A</definedName>
    <definedName name="__shared_1_0_118">#N/A</definedName>
    <definedName name="__shared_1_0_119">#N/A</definedName>
    <definedName name="__shared_1_0_12">#N/A</definedName>
    <definedName name="__shared_1_0_120">#N/A</definedName>
    <definedName name="__shared_1_0_121">#N/A</definedName>
    <definedName name="__shared_1_0_122">#REF!</definedName>
    <definedName name="__shared_1_0_123">#N/A</definedName>
    <definedName name="__shared_1_0_124">#N/A</definedName>
    <definedName name="__shared_1_0_125">#N/A</definedName>
    <definedName name="__shared_1_0_126">#N/A</definedName>
    <definedName name="__shared_1_0_127">#N/A</definedName>
    <definedName name="__shared_1_0_128">#N/A</definedName>
    <definedName name="__shared_1_0_129">#N/A</definedName>
    <definedName name="__shared_1_0_13">#N/A</definedName>
    <definedName name="__shared_1_0_130">#N/A</definedName>
    <definedName name="__shared_1_0_131">#N/A</definedName>
    <definedName name="__shared_1_0_132">#N/A</definedName>
    <definedName name="__shared_1_0_133">#N/A</definedName>
    <definedName name="__shared_1_0_134">#N/A</definedName>
    <definedName name="__shared_1_0_135">#N/A</definedName>
    <definedName name="__shared_1_0_136">#N/A</definedName>
    <definedName name="__shared_1_0_137">#N/A</definedName>
    <definedName name="__shared_1_0_138">#N/A</definedName>
    <definedName name="__shared_1_0_139">#REF!</definedName>
    <definedName name="__shared_1_0_14">#N/A</definedName>
    <definedName name="__shared_1_0_140">#N/A</definedName>
    <definedName name="__shared_1_0_141">#N/A</definedName>
    <definedName name="__shared_1_0_142">#N/A</definedName>
    <definedName name="__shared_1_0_143">#N/A</definedName>
    <definedName name="__shared_1_0_144">#N/A</definedName>
    <definedName name="__shared_1_0_145">#N/A</definedName>
    <definedName name="__shared_1_0_146">#N/A</definedName>
    <definedName name="__shared_1_0_147">#N/A</definedName>
    <definedName name="__shared_1_0_148">#N/A</definedName>
    <definedName name="__shared_1_0_149">#N/A</definedName>
    <definedName name="__shared_1_0_15">#N/A</definedName>
    <definedName name="__shared_1_0_150">#N/A</definedName>
    <definedName name="__shared_1_0_151">#REF!</definedName>
    <definedName name="__shared_1_0_152">#N/A</definedName>
    <definedName name="__shared_1_0_153">#N/A</definedName>
    <definedName name="__shared_1_0_154">#N/A</definedName>
    <definedName name="__shared_1_0_155">#N/A</definedName>
    <definedName name="__shared_1_0_156">#N/A</definedName>
    <definedName name="__shared_1_0_157">#N/A</definedName>
    <definedName name="__shared_1_0_158">#N/A</definedName>
    <definedName name="__shared_1_0_159">#N/A</definedName>
    <definedName name="__shared_1_0_16">#N/A</definedName>
    <definedName name="__shared_1_0_160">#N/A</definedName>
    <definedName name="__shared_1_0_161">#N/A</definedName>
    <definedName name="__shared_1_0_162">#N/A</definedName>
    <definedName name="__shared_1_0_163">#REF!</definedName>
    <definedName name="__shared_1_0_164">#N/A</definedName>
    <definedName name="__shared_1_0_165">#N/A</definedName>
    <definedName name="__shared_1_0_166">#N/A</definedName>
    <definedName name="__shared_1_0_167">#N/A</definedName>
    <definedName name="__shared_1_0_168">#N/A</definedName>
    <definedName name="__shared_1_0_169">#N/A</definedName>
    <definedName name="__shared_1_0_17">#N/A</definedName>
    <definedName name="__shared_1_0_170">#N/A</definedName>
    <definedName name="__shared_1_0_171">#N/A</definedName>
    <definedName name="__shared_1_0_172">#N/A</definedName>
    <definedName name="__shared_1_0_173">#N/A</definedName>
    <definedName name="__shared_1_0_174">#N/A</definedName>
    <definedName name="__shared_1_0_175">#N/A</definedName>
    <definedName name="__shared_1_0_176">#REF!</definedName>
    <definedName name="__shared_1_0_177">#N/A</definedName>
    <definedName name="__shared_1_0_178">#N/A</definedName>
    <definedName name="__shared_1_0_179">#N/A</definedName>
    <definedName name="__shared_1_0_18">#N/A</definedName>
    <definedName name="__shared_1_0_180">#N/A</definedName>
    <definedName name="__shared_1_0_181">#N/A</definedName>
    <definedName name="__shared_1_0_182">#N/A</definedName>
    <definedName name="__shared_1_0_183">#N/A</definedName>
    <definedName name="__shared_1_0_184">#N/A</definedName>
    <definedName name="__shared_1_0_185">#N/A</definedName>
    <definedName name="__shared_1_0_186">#N/A</definedName>
    <definedName name="__shared_1_0_187">#REF!</definedName>
    <definedName name="__shared_1_0_188">#N/A</definedName>
    <definedName name="__shared_1_0_189">#N/A</definedName>
    <definedName name="__shared_1_0_19">#N/A</definedName>
    <definedName name="__shared_1_0_190">#N/A</definedName>
    <definedName name="__shared_1_0_191">#N/A</definedName>
    <definedName name="__shared_1_0_192">#N/A</definedName>
    <definedName name="__shared_1_0_193">#N/A</definedName>
    <definedName name="__shared_1_0_194">#N/A</definedName>
    <definedName name="__shared_1_0_195">#N/A</definedName>
    <definedName name="__shared_1_0_196">#N/A</definedName>
    <definedName name="__shared_1_0_197">#N/A</definedName>
    <definedName name="__shared_1_0_198">#REF!</definedName>
    <definedName name="__shared_1_0_199">#N/A</definedName>
    <definedName name="__shared_1_0_2">#N/A</definedName>
    <definedName name="__shared_1_0_20">#N/A</definedName>
    <definedName name="__shared_1_0_200">#N/A</definedName>
    <definedName name="__shared_1_0_201">#N/A</definedName>
    <definedName name="__shared_1_0_202">#N/A</definedName>
    <definedName name="__shared_1_0_203">#N/A</definedName>
    <definedName name="__shared_1_0_204">#N/A</definedName>
    <definedName name="__shared_1_0_205">#N/A</definedName>
    <definedName name="__shared_1_0_206">#N/A</definedName>
    <definedName name="__shared_1_0_207">#N/A</definedName>
    <definedName name="__shared_1_0_208">#N/A</definedName>
    <definedName name="__shared_1_0_209">#REF!</definedName>
    <definedName name="__shared_1_0_21">#N/A</definedName>
    <definedName name="__shared_1_0_210">#N/A</definedName>
    <definedName name="__shared_1_0_211">#N/A</definedName>
    <definedName name="__shared_1_0_212">#N/A</definedName>
    <definedName name="__shared_1_0_213">#N/A</definedName>
    <definedName name="__shared_1_0_214">#N/A</definedName>
    <definedName name="__shared_1_0_215">#N/A</definedName>
    <definedName name="__shared_1_0_216">#N/A</definedName>
    <definedName name="__shared_1_0_217">#N/A</definedName>
    <definedName name="__shared_1_0_218">#N/A</definedName>
    <definedName name="__shared_1_0_219">#N/A</definedName>
    <definedName name="__shared_1_0_22">#REF!</definedName>
    <definedName name="__shared_1_0_220">#REF!</definedName>
    <definedName name="__shared_1_0_221">#N/A</definedName>
    <definedName name="__shared_1_0_222">#N/A</definedName>
    <definedName name="__shared_1_0_223">#N/A</definedName>
    <definedName name="__shared_1_0_224">#N/A</definedName>
    <definedName name="__shared_1_0_225">#N/A</definedName>
    <definedName name="__shared_1_0_226">#N/A</definedName>
    <definedName name="__shared_1_0_227">#N/A</definedName>
    <definedName name="__shared_1_0_228">#N/A</definedName>
    <definedName name="__shared_1_0_229">#N/A</definedName>
    <definedName name="__shared_1_0_23">#N/A</definedName>
    <definedName name="__shared_1_0_230">#N/A</definedName>
    <definedName name="__shared_1_0_231">#N/A</definedName>
    <definedName name="__shared_1_0_232">#REF!</definedName>
    <definedName name="__shared_1_0_233">#N/A</definedName>
    <definedName name="__shared_1_0_234">#N/A</definedName>
    <definedName name="__shared_1_0_235">#N/A</definedName>
    <definedName name="__shared_1_0_236">#N/A</definedName>
    <definedName name="__shared_1_0_237">#N/A</definedName>
    <definedName name="__shared_1_0_238">#N/A</definedName>
    <definedName name="__shared_1_0_239">#N/A</definedName>
    <definedName name="__shared_1_0_24">#N/A</definedName>
    <definedName name="__shared_1_0_240">#N/A</definedName>
    <definedName name="__shared_1_0_241">#N/A</definedName>
    <definedName name="__shared_1_0_242">#N/A</definedName>
    <definedName name="__shared_1_0_243">#REF!</definedName>
    <definedName name="__shared_1_0_244">#N/A</definedName>
    <definedName name="__shared_1_0_245">#N/A</definedName>
    <definedName name="__shared_1_0_246">#N/A</definedName>
    <definedName name="__shared_1_0_247">#N/A</definedName>
    <definedName name="__shared_1_0_248">#N/A</definedName>
    <definedName name="__shared_1_0_249">#N/A</definedName>
    <definedName name="__shared_1_0_25">#N/A</definedName>
    <definedName name="__shared_1_0_250">#N/A</definedName>
    <definedName name="__shared_1_0_251">#N/A</definedName>
    <definedName name="__shared_1_0_252">#N/A</definedName>
    <definedName name="__shared_1_0_253">#N/A</definedName>
    <definedName name="__shared_1_0_254">#REF!</definedName>
    <definedName name="__shared_1_0_255">#N/A</definedName>
    <definedName name="__shared_1_0_256">#N/A</definedName>
    <definedName name="__shared_1_0_257">#N/A</definedName>
    <definedName name="__shared_1_0_258">#N/A</definedName>
    <definedName name="__shared_1_0_259">#N/A</definedName>
    <definedName name="__shared_1_0_26">#N/A</definedName>
    <definedName name="__shared_1_0_260">#N/A</definedName>
    <definedName name="__shared_1_0_261">#N/A</definedName>
    <definedName name="__shared_1_0_262">#N/A</definedName>
    <definedName name="__shared_1_0_263">#N/A</definedName>
    <definedName name="__shared_1_0_264">#N/A</definedName>
    <definedName name="__shared_1_0_265">#REF!</definedName>
    <definedName name="__shared_1_0_266">#N/A</definedName>
    <definedName name="__shared_1_0_267">#N/A</definedName>
    <definedName name="__shared_1_0_268">#N/A</definedName>
    <definedName name="__shared_1_0_269">#N/A</definedName>
    <definedName name="__shared_1_0_27">#N/A</definedName>
    <definedName name="__shared_1_0_270">#N/A</definedName>
    <definedName name="__shared_1_0_271">#N/A</definedName>
    <definedName name="__shared_1_0_272">#N/A</definedName>
    <definedName name="__shared_1_0_273">#N/A</definedName>
    <definedName name="__shared_1_0_274">#N/A</definedName>
    <definedName name="__shared_1_0_275">#N/A</definedName>
    <definedName name="__shared_1_0_276">#REF!</definedName>
    <definedName name="__shared_1_0_277">#N/A</definedName>
    <definedName name="__shared_1_0_278">#N/A</definedName>
    <definedName name="__shared_1_0_279">#N/A</definedName>
    <definedName name="__shared_1_0_28">#N/A</definedName>
    <definedName name="__shared_1_0_280">#N/A</definedName>
    <definedName name="__shared_1_0_281">#N/A</definedName>
    <definedName name="__shared_1_0_282">#N/A</definedName>
    <definedName name="__shared_1_0_283">#N/A</definedName>
    <definedName name="__shared_1_0_284">#N/A</definedName>
    <definedName name="__shared_1_0_285">#N/A</definedName>
    <definedName name="__shared_1_0_286">#N/A</definedName>
    <definedName name="__shared_1_0_287">#REF!</definedName>
    <definedName name="__shared_1_0_288">#N/A</definedName>
    <definedName name="__shared_1_0_289">#N/A</definedName>
    <definedName name="__shared_1_0_29">#N/A</definedName>
    <definedName name="__shared_1_0_290">#N/A</definedName>
    <definedName name="__shared_1_0_291">#N/A</definedName>
    <definedName name="__shared_1_0_292">#N/A</definedName>
    <definedName name="__shared_1_0_293">#N/A</definedName>
    <definedName name="__shared_1_0_294">#N/A</definedName>
    <definedName name="__shared_1_0_295">#N/A</definedName>
    <definedName name="__shared_1_0_296">#N/A</definedName>
    <definedName name="__shared_1_0_297">#N/A</definedName>
    <definedName name="__shared_1_0_298">#REF!</definedName>
    <definedName name="__shared_1_0_299">#N/A</definedName>
    <definedName name="__shared_1_0_3">#N/A</definedName>
    <definedName name="__shared_1_0_30">#N/A</definedName>
    <definedName name="__shared_1_0_300">#N/A</definedName>
    <definedName name="__shared_1_0_301">#N/A</definedName>
    <definedName name="__shared_1_0_302">#N/A</definedName>
    <definedName name="__shared_1_0_303">#N/A</definedName>
    <definedName name="__shared_1_0_304">#N/A</definedName>
    <definedName name="__shared_1_0_305">#N/A</definedName>
    <definedName name="__shared_1_0_306">#N/A</definedName>
    <definedName name="__shared_1_0_307">#N/A</definedName>
    <definedName name="__shared_1_0_308">#N/A</definedName>
    <definedName name="__shared_1_0_309">#REF!</definedName>
    <definedName name="__shared_1_0_31">#N/A</definedName>
    <definedName name="__shared_1_0_310">#N/A</definedName>
    <definedName name="__shared_1_0_311">#N/A</definedName>
    <definedName name="__shared_1_0_312">#N/A</definedName>
    <definedName name="__shared_1_0_313">#N/A</definedName>
    <definedName name="__shared_1_0_314">#N/A</definedName>
    <definedName name="__shared_1_0_315">#N/A</definedName>
    <definedName name="__shared_1_0_316">#N/A</definedName>
    <definedName name="__shared_1_0_317">#N/A</definedName>
    <definedName name="__shared_1_0_318">#N/A</definedName>
    <definedName name="__shared_1_0_319">#N/A</definedName>
    <definedName name="__shared_1_0_32">#N/A</definedName>
    <definedName name="__shared_1_0_320">#REF!</definedName>
    <definedName name="__shared_1_0_321">#N/A</definedName>
    <definedName name="__shared_1_0_322">#N/A</definedName>
    <definedName name="__shared_1_0_323">#N/A</definedName>
    <definedName name="__shared_1_0_324">#N/A</definedName>
    <definedName name="__shared_1_0_325">#N/A</definedName>
    <definedName name="__shared_1_0_326">#N/A</definedName>
    <definedName name="__shared_1_0_327">#N/A</definedName>
    <definedName name="__shared_1_0_328">#N/A</definedName>
    <definedName name="__shared_1_0_329">#N/A</definedName>
    <definedName name="__shared_1_0_33">#REF!</definedName>
    <definedName name="__shared_1_0_330">#N/A</definedName>
    <definedName name="__shared_1_0_331">#REF!</definedName>
    <definedName name="__shared_1_0_332">#N/A</definedName>
    <definedName name="__shared_1_0_333">#N/A</definedName>
    <definedName name="__shared_1_0_334">#N/A</definedName>
    <definedName name="__shared_1_0_335">#N/A</definedName>
    <definedName name="__shared_1_0_336">#N/A</definedName>
    <definedName name="__shared_1_0_337">#N/A</definedName>
    <definedName name="__shared_1_0_338">#N/A</definedName>
    <definedName name="__shared_1_0_339">#N/A</definedName>
    <definedName name="__shared_1_0_34">#N/A</definedName>
    <definedName name="__shared_1_0_340">#N/A</definedName>
    <definedName name="__shared_1_0_341">#N/A</definedName>
    <definedName name="__shared_1_0_342">#REF!</definedName>
    <definedName name="__shared_1_0_343">#N/A</definedName>
    <definedName name="__shared_1_0_344">#N/A</definedName>
    <definedName name="__shared_1_0_345">#N/A</definedName>
    <definedName name="__shared_1_0_346">#N/A</definedName>
    <definedName name="__shared_1_0_347">#N/A</definedName>
    <definedName name="__shared_1_0_348">#N/A</definedName>
    <definedName name="__shared_1_0_349">#N/A</definedName>
    <definedName name="__shared_1_0_35">#N/A</definedName>
    <definedName name="__shared_1_0_350">#N/A</definedName>
    <definedName name="__shared_1_0_351">#N/A</definedName>
    <definedName name="__shared_1_0_352">#N/A</definedName>
    <definedName name="__shared_1_0_353">#REF!</definedName>
    <definedName name="__shared_1_0_354">#N/A</definedName>
    <definedName name="__shared_1_0_355">#N/A</definedName>
    <definedName name="__shared_1_0_356">#N/A</definedName>
    <definedName name="__shared_1_0_357">#N/A</definedName>
    <definedName name="__shared_1_0_358">#N/A</definedName>
    <definedName name="__shared_1_0_359">#N/A</definedName>
    <definedName name="__shared_1_0_36">#N/A</definedName>
    <definedName name="__shared_1_0_360">#N/A</definedName>
    <definedName name="__shared_1_0_361">#N/A</definedName>
    <definedName name="__shared_1_0_362">#N/A</definedName>
    <definedName name="__shared_1_0_363">#N/A</definedName>
    <definedName name="__shared_1_0_364">#REF!</definedName>
    <definedName name="__shared_1_0_365">#N/A</definedName>
    <definedName name="__shared_1_0_366">#N/A</definedName>
    <definedName name="__shared_1_0_367">#N/A</definedName>
    <definedName name="__shared_1_0_368">#N/A</definedName>
    <definedName name="__shared_1_0_369">#N/A</definedName>
    <definedName name="__shared_1_0_37">#N/A</definedName>
    <definedName name="__shared_1_0_370">#N/A</definedName>
    <definedName name="__shared_1_0_371">#N/A</definedName>
    <definedName name="__shared_1_0_372">#N/A</definedName>
    <definedName name="__shared_1_0_373">#N/A</definedName>
    <definedName name="__shared_1_0_374">#N/A</definedName>
    <definedName name="__shared_1_0_375">#REF!</definedName>
    <definedName name="__shared_1_0_376">#N/A</definedName>
    <definedName name="__shared_1_0_377">#N/A</definedName>
    <definedName name="__shared_1_0_378">#N/A</definedName>
    <definedName name="__shared_1_0_379">#N/A</definedName>
    <definedName name="__shared_1_0_38">#N/A</definedName>
    <definedName name="__shared_1_0_380">#N/A</definedName>
    <definedName name="__shared_1_0_381">#N/A</definedName>
    <definedName name="__shared_1_0_382">#N/A</definedName>
    <definedName name="__shared_1_0_383">#N/A</definedName>
    <definedName name="__shared_1_0_384">#N/A</definedName>
    <definedName name="__shared_1_0_385">#N/A</definedName>
    <definedName name="__shared_1_0_386">#REF!</definedName>
    <definedName name="__shared_1_0_387">#N/A</definedName>
    <definedName name="__shared_1_0_388">#N/A</definedName>
    <definedName name="__shared_1_0_389">#N/A</definedName>
    <definedName name="__shared_1_0_39">#N/A</definedName>
    <definedName name="__shared_1_0_390">#N/A</definedName>
    <definedName name="__shared_1_0_391">#N/A</definedName>
    <definedName name="__shared_1_0_392">#N/A</definedName>
    <definedName name="__shared_1_0_393">#N/A</definedName>
    <definedName name="__shared_1_0_394">#N/A</definedName>
    <definedName name="__shared_1_0_395">#N/A</definedName>
    <definedName name="__shared_1_0_396">#N/A</definedName>
    <definedName name="__shared_1_0_397">#REF!</definedName>
    <definedName name="__shared_1_0_398">#N/A</definedName>
    <definedName name="__shared_1_0_399">#N/A</definedName>
    <definedName name="__shared_1_0_4">#N/A</definedName>
    <definedName name="__shared_1_0_40">#N/A</definedName>
    <definedName name="__shared_1_0_400">#N/A</definedName>
    <definedName name="__shared_1_0_401">#N/A</definedName>
    <definedName name="__shared_1_0_402">#N/A</definedName>
    <definedName name="__shared_1_0_403">#N/A</definedName>
    <definedName name="__shared_1_0_404">#N/A</definedName>
    <definedName name="__shared_1_0_405">#N/A</definedName>
    <definedName name="__shared_1_0_406">#N/A</definedName>
    <definedName name="__shared_1_0_407">#N/A</definedName>
    <definedName name="__shared_1_0_408">#REF!</definedName>
    <definedName name="__shared_1_0_409">#N/A</definedName>
    <definedName name="__shared_1_0_41">#N/A</definedName>
    <definedName name="__shared_1_0_410">#N/A</definedName>
    <definedName name="__shared_1_0_411">#N/A</definedName>
    <definedName name="__shared_1_0_412">#N/A</definedName>
    <definedName name="__shared_1_0_413">#N/A</definedName>
    <definedName name="__shared_1_0_414">#N/A</definedName>
    <definedName name="__shared_1_0_415">#N/A</definedName>
    <definedName name="__shared_1_0_416">#N/A</definedName>
    <definedName name="__shared_1_0_417">#N/A</definedName>
    <definedName name="__shared_1_0_418">#N/A</definedName>
    <definedName name="__shared_1_0_419">#REF!</definedName>
    <definedName name="__shared_1_0_42">#N/A</definedName>
    <definedName name="__shared_1_0_420">#N/A</definedName>
    <definedName name="__shared_1_0_421">#N/A</definedName>
    <definedName name="__shared_1_0_422">#N/A</definedName>
    <definedName name="__shared_1_0_423">#N/A</definedName>
    <definedName name="__shared_1_0_424">#N/A</definedName>
    <definedName name="__shared_1_0_425">#N/A</definedName>
    <definedName name="__shared_1_0_426">#N/A</definedName>
    <definedName name="__shared_1_0_427">#N/A</definedName>
    <definedName name="__shared_1_0_428">#N/A</definedName>
    <definedName name="__shared_1_0_429">#N/A</definedName>
    <definedName name="__shared_1_0_43">#N/A</definedName>
    <definedName name="__shared_1_0_430">#REF!</definedName>
    <definedName name="__shared_1_0_431">#N/A</definedName>
    <definedName name="__shared_1_0_432">#N/A</definedName>
    <definedName name="__shared_1_0_433">#N/A</definedName>
    <definedName name="__shared_1_0_434">#N/A</definedName>
    <definedName name="__shared_1_0_435">#N/A</definedName>
    <definedName name="__shared_1_0_436">#N/A</definedName>
    <definedName name="__shared_1_0_437">#N/A</definedName>
    <definedName name="__shared_1_0_438">#N/A</definedName>
    <definedName name="__shared_1_0_439">#N/A</definedName>
    <definedName name="__shared_1_0_44">#REF!</definedName>
    <definedName name="__shared_1_0_440">#N/A</definedName>
    <definedName name="__shared_1_0_441">#REF!</definedName>
    <definedName name="__shared_1_0_442">#N/A</definedName>
    <definedName name="__shared_1_0_443">#N/A</definedName>
    <definedName name="__shared_1_0_444">#N/A</definedName>
    <definedName name="__shared_1_0_445">#N/A</definedName>
    <definedName name="__shared_1_0_446">#N/A</definedName>
    <definedName name="__shared_1_0_447">#N/A</definedName>
    <definedName name="__shared_1_0_448">#N/A</definedName>
    <definedName name="__shared_1_0_449">#N/A</definedName>
    <definedName name="__shared_1_0_45">#N/A</definedName>
    <definedName name="__shared_1_0_450">#N/A</definedName>
    <definedName name="__shared_1_0_451">#N/A</definedName>
    <definedName name="__shared_1_0_452">#N/A</definedName>
    <definedName name="__shared_1_0_453">#N/A</definedName>
    <definedName name="__shared_1_0_454">#REF!</definedName>
    <definedName name="__shared_1_0_455">#N/A</definedName>
    <definedName name="__shared_1_0_456">#N/A</definedName>
    <definedName name="__shared_1_0_457">#N/A</definedName>
    <definedName name="__shared_1_0_458">#N/A</definedName>
    <definedName name="__shared_1_0_459">#N/A</definedName>
    <definedName name="__shared_1_0_46">#N/A</definedName>
    <definedName name="__shared_1_0_460">#N/A</definedName>
    <definedName name="__shared_1_0_461">#N/A</definedName>
    <definedName name="__shared_1_0_462">#N/A</definedName>
    <definedName name="__shared_1_0_463">#N/A</definedName>
    <definedName name="__shared_1_0_464">#N/A</definedName>
    <definedName name="__shared_1_0_465">#REF!</definedName>
    <definedName name="__shared_1_0_466">#N/A</definedName>
    <definedName name="__shared_1_0_467">#N/A</definedName>
    <definedName name="__shared_1_0_468">#N/A</definedName>
    <definedName name="__shared_1_0_469">#N/A</definedName>
    <definedName name="__shared_1_0_47">#N/A</definedName>
    <definedName name="__shared_1_0_470">#N/A</definedName>
    <definedName name="__shared_1_0_471">#N/A</definedName>
    <definedName name="__shared_1_0_472">#N/A</definedName>
    <definedName name="__shared_1_0_473">#N/A</definedName>
    <definedName name="__shared_1_0_474">#N/A</definedName>
    <definedName name="__shared_1_0_475">#N/A</definedName>
    <definedName name="__shared_1_0_476">#N/A</definedName>
    <definedName name="__shared_1_0_477">#REF!</definedName>
    <definedName name="__shared_1_0_478">#N/A</definedName>
    <definedName name="__shared_1_0_479">#N/A</definedName>
    <definedName name="__shared_1_0_48">#N/A</definedName>
    <definedName name="__shared_1_0_480">#N/A</definedName>
    <definedName name="__shared_1_0_481">#N/A</definedName>
    <definedName name="__shared_1_0_482">#N/A</definedName>
    <definedName name="__shared_1_0_483">#N/A</definedName>
    <definedName name="__shared_1_0_484">#N/A</definedName>
    <definedName name="__shared_1_0_485">#N/A</definedName>
    <definedName name="__shared_1_0_486">#N/A</definedName>
    <definedName name="__shared_1_0_487">#N/A</definedName>
    <definedName name="__shared_1_0_488">#REF!</definedName>
    <definedName name="__shared_1_0_489">#N/A</definedName>
    <definedName name="__shared_1_0_49">#N/A</definedName>
    <definedName name="__shared_1_0_490">#N/A</definedName>
    <definedName name="__shared_1_0_491">#N/A</definedName>
    <definedName name="__shared_1_0_492">#N/A</definedName>
    <definedName name="__shared_1_0_493">#N/A</definedName>
    <definedName name="__shared_1_0_494">#N/A</definedName>
    <definedName name="__shared_1_0_495">#N/A</definedName>
    <definedName name="__shared_1_0_496">#N/A</definedName>
    <definedName name="__shared_1_0_497">#N/A</definedName>
    <definedName name="__shared_1_0_498">#N/A</definedName>
    <definedName name="__shared_1_0_5">#N/A</definedName>
    <definedName name="__shared_1_0_50">#N/A</definedName>
    <definedName name="__shared_1_0_51">#N/A</definedName>
    <definedName name="__shared_1_0_52">#N/A</definedName>
    <definedName name="__shared_1_0_53">#N/A</definedName>
    <definedName name="__shared_1_0_54">#N/A</definedName>
    <definedName name="__shared_1_0_55">#REF!</definedName>
    <definedName name="__shared_1_0_56">#N/A</definedName>
    <definedName name="__shared_1_0_57">#N/A</definedName>
    <definedName name="__shared_1_0_58">#N/A</definedName>
    <definedName name="__shared_1_0_59">#N/A</definedName>
    <definedName name="__shared_1_0_6">#N/A</definedName>
    <definedName name="__shared_1_0_60">#N/A</definedName>
    <definedName name="__shared_1_0_61">#N/A</definedName>
    <definedName name="__shared_1_0_62">#N/A</definedName>
    <definedName name="__shared_1_0_63">#N/A</definedName>
    <definedName name="__shared_1_0_64">#N/A</definedName>
    <definedName name="__shared_1_0_65">#N/A</definedName>
    <definedName name="__shared_1_0_66">#REF!</definedName>
    <definedName name="__shared_1_0_67">#N/A</definedName>
    <definedName name="__shared_1_0_68">#N/A</definedName>
    <definedName name="__shared_1_0_69">#N/A</definedName>
    <definedName name="__shared_1_0_7">#N/A</definedName>
    <definedName name="__shared_1_0_70">#N/A</definedName>
    <definedName name="__shared_1_0_71">#N/A</definedName>
    <definedName name="__shared_1_0_72">#N/A</definedName>
    <definedName name="__shared_1_0_73">#N/A</definedName>
    <definedName name="__shared_1_0_74">#N/A</definedName>
    <definedName name="__shared_1_0_75">#N/A</definedName>
    <definedName name="__shared_1_0_76">#N/A</definedName>
    <definedName name="__shared_1_0_77">#N/A</definedName>
    <definedName name="__shared_1_0_78">#REF!</definedName>
    <definedName name="__shared_1_0_79">#N/A</definedName>
    <definedName name="__shared_1_0_8">#N/A</definedName>
    <definedName name="__shared_1_0_80">#N/A</definedName>
    <definedName name="__shared_1_0_81">#N/A</definedName>
    <definedName name="__shared_1_0_82">#N/A</definedName>
    <definedName name="__shared_1_0_83">#N/A</definedName>
    <definedName name="__shared_1_0_84">#N/A</definedName>
    <definedName name="__shared_1_0_85">#N/A</definedName>
    <definedName name="__shared_1_0_86">#N/A</definedName>
    <definedName name="__shared_1_0_87">#N/A</definedName>
    <definedName name="__shared_1_0_88">#N/A</definedName>
    <definedName name="__shared_1_0_89">#N/A</definedName>
    <definedName name="__shared_1_0_9">#N/A</definedName>
    <definedName name="__shared_1_0_90">#N/A</definedName>
    <definedName name="__shared_1_0_91">#N/A</definedName>
    <definedName name="__shared_1_0_92">#REF!</definedName>
    <definedName name="__shared_1_0_93">#N/A</definedName>
    <definedName name="__shared_1_0_94">#N/A</definedName>
    <definedName name="__shared_1_0_95">#N/A</definedName>
    <definedName name="__shared_1_0_96">#N/A</definedName>
    <definedName name="__shared_1_0_97">#N/A</definedName>
    <definedName name="__shared_1_0_98">#N/A</definedName>
    <definedName name="__shared_1_0_99">#N/A</definedName>
    <definedName name="__shared_2_0_0">#N/A</definedName>
    <definedName name="__shared_2_0_1">#N/A</definedName>
    <definedName name="__shared_2_0_2">#N/A</definedName>
    <definedName name="__shared_2_0_3">#N/A</definedName>
    <definedName name="__shared_2_0_4">#N/A</definedName>
    <definedName name="_xlnm.Print_Area" localSheetId="1">Cronograma!$A$1:$L$21</definedName>
    <definedName name="_xlnm.Print_Area" localSheetId="0">'Planilha Orçamentária'!$A$1:$M$60</definedName>
    <definedName name="Cronograma1" localSheetId="1">#REF!</definedName>
    <definedName name="Cronograma1">#REF!</definedName>
    <definedName name="Fl_01" localSheetId="1">#REF!</definedName>
    <definedName name="Fl_01">#REF!</definedName>
    <definedName name="pla">#REF!</definedName>
    <definedName name="planilha">#REF!</definedName>
    <definedName name="SHARED_FORMULA_10_144_10_144_0">#REF!</definedName>
    <definedName name="SHARED_FORMULA_10_176_10_176_0">#REF!</definedName>
    <definedName name="SHARED_FORMULA_11_144_11_144_0">#REF!*#REF!</definedName>
    <definedName name="SHARED_FORMULA_11_176_11_176_0">#REF!*#REF!</definedName>
    <definedName name="SHARED_FORMULA_12_144_12_144_0">#REF!*#REF!</definedName>
    <definedName name="SHARED_FORMULA_12_176_12_176_0">#REF!*#REF!</definedName>
    <definedName name="SHARED_FORMULA_13_144_13_144_0">#REF!*#REF!</definedName>
    <definedName name="SHARED_FORMULA_13_176_13_176_0">#REF!*#REF!</definedName>
    <definedName name="SHARED_FORMULA_14_144_14_144_0">#REF!*#REF!</definedName>
    <definedName name="SHARED_FORMULA_14_176_14_176_0">#REF!*#REF!</definedName>
    <definedName name="SHARED_FORMULA_15_144_15_144_0">(((#REF!+#REF!+#REF!)*(1+#REF!))*(1+#REF!))</definedName>
    <definedName name="SHARED_FORMULA_15_176_15_176_0">(((#REF!+#REF!+#REF!)*(1+#REF!))*(1+#REF!))</definedName>
    <definedName name="SHARED_FORMULA_16_144_16_144_0">(((#REF!+#REF!+#REF!)*(1+#REF!))*(1+#REF!))</definedName>
    <definedName name="SHARED_FORMULA_16_176_16_176_0">(((#REF!+#REF!+#REF!)*(1+#REF!))*(1+#REF!))</definedName>
    <definedName name="SHARED_FORMULA_17_144_17_144_0">#REF!+#REF!</definedName>
    <definedName name="SHARED_FORMULA_17_176_17_176_0">#REF!+#REF!</definedName>
    <definedName name="SHARED_FORMULA_18_144_18_144_0">#REF!*#REF!</definedName>
    <definedName name="SHARED_FORMULA_18_176_18_176_0">#REF!*#REF!</definedName>
    <definedName name="SHARED_FORMULA_19_145_19_145_0">#REF!*#REF!</definedName>
    <definedName name="SHARED_FORMULA_19_177_19_177_0">#REF!*#REF!</definedName>
    <definedName name="SHARED_FORMULA_20_145_20_145_0">#REF!+#REF!</definedName>
    <definedName name="SHARED_FORMULA_20_177_20_177_0">#REF!+#REF!</definedName>
    <definedName name="SHARED_FORMULA_29_145_29_145_0">UPPER(#REF!)</definedName>
    <definedName name="SHARED_FORMULA_29_177_29_177_0">UPPER(#REF!)</definedName>
    <definedName name="SHARED_FORMULA_6_103_6_103_3">SUM(#REF!)</definedName>
    <definedName name="SHARED_FORMULA_6_124_6_124_3">SUM(#REF!)</definedName>
    <definedName name="SHARED_FORMULA_6_134_6_134_3">SUM(#REF!)</definedName>
    <definedName name="SHARED_FORMULA_6_152_6_152_3">SUM(#REF!)</definedName>
    <definedName name="SHARED_FORMULA_6_162_6_162_3">SUM(#REF!)</definedName>
    <definedName name="SHARED_FORMULA_6_176_6_176_3">SUM(#REF!)</definedName>
    <definedName name="SHARED_FORMULA_6_20_6_20_3">SUM(#REF!)</definedName>
    <definedName name="SHARED_FORMULA_6_44_6_44_3">SUM(#REF!)</definedName>
    <definedName name="SHARED_FORMULA_6_60_6_60_3">SUM(#REF!)</definedName>
    <definedName name="SHARED_FORMULA_6_69_6_69_3">SUM(#REF!)</definedName>
    <definedName name="SHARED_FORMULA_6_80_6_80_3">SUM(#REF!)</definedName>
    <definedName name="SHARED_FORMULA_6_95_6_95_3">SUM(#REF!)</definedName>
    <definedName name="_xlnm.Print_Titles" localSheetId="1">Cronograma!$1:$9</definedName>
    <definedName name="_xlnm.Print_Titles" localSheetId="0">'Planilha Orçamentária'!$2:$11</definedName>
  </definedNames>
  <calcPr calcId="152511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G19" i="1" s="1"/>
  <c r="F20" i="1"/>
  <c r="F19" i="1" s="1"/>
  <c r="F24" i="1" l="1"/>
  <c r="F25" i="1" s="1"/>
  <c r="K19" i="1"/>
  <c r="K24" i="1" s="1"/>
  <c r="K25" i="1" s="1"/>
  <c r="J19" i="1"/>
  <c r="J24" i="1" s="1"/>
  <c r="J25" i="1" s="1"/>
  <c r="I19" i="1"/>
  <c r="I24" i="1" s="1"/>
  <c r="I25" i="1" s="1"/>
  <c r="H19" i="1"/>
  <c r="H24" i="1" s="1"/>
  <c r="G24" i="1"/>
  <c r="G25" i="1" s="1"/>
  <c r="B17" i="20"/>
  <c r="B15" i="20"/>
  <c r="B13" i="20"/>
  <c r="A13" i="20"/>
  <c r="E26" i="1"/>
  <c r="E16" i="1"/>
  <c r="E21" i="1"/>
  <c r="M15" i="1"/>
  <c r="M20" i="1"/>
  <c r="M14" i="1"/>
  <c r="M47" i="1"/>
  <c r="E29" i="1" s="1"/>
  <c r="H25" i="1" l="1"/>
  <c r="M25" i="1" s="1"/>
  <c r="M24" i="1"/>
  <c r="M19" i="1"/>
  <c r="M21" i="1" s="1"/>
  <c r="C15" i="20" s="1"/>
  <c r="M16" i="1"/>
  <c r="C13" i="20" s="1"/>
  <c r="M26" i="1" l="1"/>
  <c r="C17" i="20" s="1"/>
  <c r="M28" i="1"/>
  <c r="F17" i="20"/>
  <c r="H17" i="20" s="1"/>
  <c r="J17" i="20" s="1"/>
  <c r="L17" i="20" s="1"/>
  <c r="F15" i="20"/>
  <c r="H15" i="20" s="1"/>
  <c r="J15" i="20" s="1"/>
  <c r="L15" i="20" s="1"/>
  <c r="F13" i="20"/>
  <c r="H13" i="20" s="1"/>
  <c r="J13" i="20" s="1"/>
  <c r="L13" i="20" s="1"/>
  <c r="A5" i="20" l="1"/>
  <c r="A4" i="20"/>
  <c r="A3" i="20"/>
  <c r="M29" i="1" l="1"/>
  <c r="C19" i="20"/>
  <c r="C20" i="20" s="1"/>
  <c r="D15" i="20" l="1"/>
  <c r="D17" i="20"/>
  <c r="D13" i="20"/>
  <c r="K20" i="20" l="1"/>
  <c r="K21" i="20" s="1"/>
  <c r="G20" i="20"/>
  <c r="G21" i="20" s="1"/>
  <c r="I20" i="20"/>
  <c r="I21" i="20" s="1"/>
  <c r="E20" i="20"/>
  <c r="E21" i="20" s="1"/>
  <c r="D20" i="20"/>
  <c r="F20" i="20" l="1"/>
  <c r="H20" i="20" s="1"/>
  <c r="J20" i="20" s="1"/>
  <c r="L20" i="20" s="1"/>
</calcChain>
</file>

<file path=xl/sharedStrings.xml><?xml version="1.0" encoding="utf-8"?>
<sst xmlns="http://schemas.openxmlformats.org/spreadsheetml/2006/main" count="103" uniqueCount="86">
  <si>
    <t>Item</t>
  </si>
  <si>
    <t>Código do Serviço</t>
  </si>
  <si>
    <t>Código da Instituição</t>
  </si>
  <si>
    <t>Descrição de Serviços</t>
  </si>
  <si>
    <t>UN</t>
  </si>
  <si>
    <t>Preço Unit.</t>
  </si>
  <si>
    <t>Preço Serviço</t>
  </si>
  <si>
    <t>1.1</t>
  </si>
  <si>
    <t>1.2</t>
  </si>
  <si>
    <t>2.1</t>
  </si>
  <si>
    <t>2.2</t>
  </si>
  <si>
    <t>TOTAL GERAL</t>
  </si>
  <si>
    <t>CÓDIGOS</t>
  </si>
  <si>
    <t>DESCRIÇÃO</t>
  </si>
  <si>
    <t>SERVIÇOS PRELIMINARES</t>
  </si>
  <si>
    <t>M²</t>
  </si>
  <si>
    <t>M³</t>
  </si>
  <si>
    <t>CRONOGRAMA FÍSICO FINANCEIRO</t>
  </si>
  <si>
    <t>DESCRIÇÃO DOS SERVIÇOS</t>
  </si>
  <si>
    <t>SIMPL.%</t>
  </si>
  <si>
    <t>ACUM. %</t>
  </si>
  <si>
    <t>Total da Obra</t>
  </si>
  <si>
    <t>Totais de cada mês</t>
  </si>
  <si>
    <t>VALOR TOTAL SERVIÇOS (R$)</t>
  </si>
  <si>
    <t>PESO          %</t>
  </si>
  <si>
    <t>ALEXANDRE R.GAINO</t>
  </si>
  <si>
    <t>ENG. CIVIL</t>
  </si>
  <si>
    <t>CREA 5060435411</t>
  </si>
  <si>
    <t>SINAPI</t>
  </si>
  <si>
    <t>DATA BASE</t>
  </si>
  <si>
    <t>SISTEMA NACIONAL DE PESQUISA DE CUSTOS E ÍNDICES DA CONSTRUÇÃO CIVIL</t>
  </si>
  <si>
    <t>TOTAL GERAL COM BDI</t>
  </si>
  <si>
    <t>QUINZENA 01</t>
  </si>
  <si>
    <t>QUINZENA 02</t>
  </si>
  <si>
    <t>QUINZENA 03</t>
  </si>
  <si>
    <t>QUINZENA 04</t>
  </si>
  <si>
    <t>TOTAL ITEM</t>
  </si>
  <si>
    <t>Serviço de Água, Esgoto e Meio Ambiente  de Araras</t>
  </si>
  <si>
    <t>Estado de São Paulo</t>
  </si>
  <si>
    <t>Serviço de Água, Esgoto e Meio Ambiente do Município de Araras</t>
  </si>
  <si>
    <t>3.1</t>
  </si>
  <si>
    <t>Item Componente do BDI</t>
  </si>
  <si>
    <t>BDI - COM Desoneração da folha de pagamento</t>
  </si>
  <si>
    <r>
      <t xml:space="preserve">Proprietário: </t>
    </r>
    <r>
      <rPr>
        <sz val="10"/>
        <rFont val="Arial Narrow"/>
        <family val="2"/>
      </rPr>
      <t>SAEMA - SERVIÇO DE ÁGUA, ESGOTO E MEIO AMBIENTE DE ARARAS</t>
    </r>
  </si>
  <si>
    <t>3.2</t>
  </si>
  <si>
    <t>PLACA DE OBRA EM CHAPA DE ACO GALVANIZADO</t>
  </si>
  <si>
    <r>
      <t>A</t>
    </r>
    <r>
      <rPr>
        <sz val="11"/>
        <rFont val="Arial"/>
        <family val="2"/>
      </rPr>
      <t xml:space="preserve">dministração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entral</t>
    </r>
  </si>
  <si>
    <r>
      <t>S</t>
    </r>
    <r>
      <rPr>
        <sz val="11"/>
        <rFont val="Arial"/>
        <family val="2"/>
      </rPr>
      <t xml:space="preserve">eguro e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arantia</t>
    </r>
  </si>
  <si>
    <r>
      <t>R</t>
    </r>
    <r>
      <rPr>
        <sz val="11"/>
        <rFont val="Arial"/>
        <family val="2"/>
      </rPr>
      <t>isco</t>
    </r>
  </si>
  <si>
    <r>
      <t>D</t>
    </r>
    <r>
      <rPr>
        <sz val="11"/>
        <rFont val="Arial"/>
        <family val="2"/>
      </rPr>
      <t xml:space="preserve">espesas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>inanceiras</t>
    </r>
  </si>
  <si>
    <r>
      <t>L</t>
    </r>
    <r>
      <rPr>
        <sz val="11"/>
        <rFont val="Arial"/>
        <family val="2"/>
      </rPr>
      <t>ucro</t>
    </r>
  </si>
  <si>
    <r>
      <t>I1:</t>
    </r>
    <r>
      <rPr>
        <sz val="11"/>
        <rFont val="Arial"/>
        <family val="2"/>
      </rPr>
      <t xml:space="preserve"> PIS e COFINS</t>
    </r>
  </si>
  <si>
    <r>
      <t>I2:</t>
    </r>
    <r>
      <rPr>
        <sz val="11"/>
        <rFont val="Arial"/>
        <family val="2"/>
      </rPr>
      <t xml:space="preserve"> ISSQN (conforme legislação municipal)</t>
    </r>
  </si>
  <si>
    <t>I3: Cont.Prev s/Rec.Bruta (Lei 12844/13 - Desoneração)</t>
  </si>
  <si>
    <r>
      <t xml:space="preserve">Obra : </t>
    </r>
    <r>
      <rPr>
        <sz val="10"/>
        <rFont val="Arial Narrow"/>
        <family val="2"/>
      </rPr>
      <t>LIMPEZA DE RIOS E RIBEIRÕES</t>
    </r>
  </si>
  <si>
    <r>
      <t xml:space="preserve">Local : </t>
    </r>
    <r>
      <rPr>
        <sz val="10"/>
        <rFont val="Arial Narrow"/>
        <family val="2"/>
      </rPr>
      <t xml:space="preserve">MUNICÍPIO DE ARARAS-SP </t>
    </r>
  </si>
  <si>
    <r>
      <t xml:space="preserve">Arquivo: </t>
    </r>
    <r>
      <rPr>
        <sz val="10"/>
        <rFont val="Arial Narrow"/>
        <family val="2"/>
      </rPr>
      <t>101 - O - 1703 - 20 - 001_0</t>
    </r>
  </si>
  <si>
    <r>
      <t xml:space="preserve">Data Base: </t>
    </r>
    <r>
      <rPr>
        <sz val="10"/>
        <rFont val="Arial Narrow"/>
        <family val="2"/>
      </rPr>
      <t>Abril / 2018</t>
    </r>
  </si>
  <si>
    <t>Ribeirão das Araras</t>
  </si>
  <si>
    <t>Ribeirão das Furnas</t>
  </si>
  <si>
    <t>Córrego do Facão</t>
  </si>
  <si>
    <t>Córrego São João</t>
  </si>
  <si>
    <t>Córrego Andrezinho</t>
  </si>
  <si>
    <t>QUANTIDADES</t>
  </si>
  <si>
    <t>Largura</t>
  </si>
  <si>
    <t>Córrego Pingo D'Água</t>
  </si>
  <si>
    <t xml:space="preserve">73847/001 </t>
  </si>
  <si>
    <t xml:space="preserve">74209/001 </t>
  </si>
  <si>
    <t>ESCAVAÇÃO LEITO RIO / RIBEIRÃO</t>
  </si>
  <si>
    <t xml:space="preserve">74010/001 </t>
  </si>
  <si>
    <t xml:space="preserve">73965/009 </t>
  </si>
  <si>
    <t>TxKM</t>
  </si>
  <si>
    <t>MÊS</t>
  </si>
  <si>
    <t>Comp.</t>
  </si>
  <si>
    <t>ESCAVACAO MANUAL DE VALA EM LODO, DE 1,5 ATE 3M, EXCLUINDO ESGOTAMENTO/ESCORAMENTO.</t>
  </si>
  <si>
    <t>ALUGUEL CONTAINER/ESCRIT INCL INST ELET LARG=2,20 COMP=6,20M ALT=2,50M CHAPA ACO C/NERV TRAPEZ FORRO C/ISOL TERMO/ACUSTICO CHASSIS REFORC PISO COMPENS NAVAL EXC TRANSP/CARGA/DESCARGA</t>
  </si>
  <si>
    <t>CARGA E DESCARGA MECANICA DE SOLO UTILIZANDO CAMINHAO BASCULANTE 6,0M3</t>
  </si>
  <si>
    <t>TRANSPORTE COMERCIAL COM CAMINHAO BASCULANTE 6 M3, RODOVIA PAVIMENTADA</t>
  </si>
  <si>
    <t>CARGA, DESCARGA E TRANSPORTE</t>
  </si>
  <si>
    <t>altura</t>
  </si>
  <si>
    <t>CPOS</t>
  </si>
  <si>
    <t>ESCAVAÇÃO E CARGA MECANIZADA EM SOLO BREJOSO OU TURFA</t>
  </si>
  <si>
    <t>COMPANHIA PAULISTA DE OBRAS E SERVIÇOS</t>
  </si>
  <si>
    <t>ESTIMATIVA ORÇAMENTARIA</t>
  </si>
  <si>
    <t>O PROCEDIMENTO ADOTADO NA ELABORAÇÃO DESTA PLANILHA ESTÁ DE ACORDO COM PREÇOS UNITÁRIOS, EXTRAÍDOS E  MULTIPLICADO DOS ÍNDICES DA TCPO (TABELAS DE COMPOSIÇÕES DE PREÇOS PARA ORÇAMENTO) E RESPEITANDO PREÇOS DE INSUMOS BASE SINAPI. NOS CASOS EM QUE O SERVIÇO OU INSUMO NÃO CONSTA DO BANCO DE DADOS DA REFERIDA TABELA, FORAM ADOTADAS OUTRAS BASES DE PREÇOS RELATIVOS (SINAPI, CPOS, FDE, SIURB E/OU DER ). PARA SERVIÇOS DE VERBA E OU NÃO ENCONTRADOS,  UTILIZAMOS COMPOSIÇÔES GERADAS POR ESTE BANCO DE DADOS, RESPEITANDO INSUMOS BASE PINI. AS QUANTIDADES SAO MERAMENTE ESTIMADAS, LEVANDO EM CONSIDERAÇAO QUE O CONTRATANTE FARA ORDEM DE SERVIÇO PARA CADA LOCALIDADE</t>
  </si>
  <si>
    <t>MEDIDAS 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</si>
</sst>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R$&quot;\ #,##0;[Red]\-&quot;R$&quot;\ #,##0"/>
    <numFmt numFmtId="165" formatCode="_-* #,##0_-;\-* #,##0_-;_-* &quot;-&quot;_-;_-@_-"/>
    <numFmt numFmtId="166" formatCode="_-&quot;R$&quot;\ * #,##0.00_-;\-&quot;R$&quot;\ * #,##0.00_-;_-&quot;R$&quot;\ * &quot;-&quot;??_-;_-@_-"/>
    <numFmt numFmtId="167" formatCode="_-* #,##0.00_-;\-* #,##0.00_-;_-* &quot;-&quot;??_-;_-@_-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0.0"/>
    <numFmt numFmtId="171" formatCode="_(&quot;R$&quot;* #,##0.00_);_(&quot;R$&quot;* \(#,##0.00\);_(&quot;R$&quot;* &quot;-&quot;??_);_(@_)"/>
    <numFmt numFmtId="172" formatCode="&quot;R$&quot;#,##0_);[Red]\(&quot;R$&quot;#,##0\)"/>
    <numFmt numFmtId="173" formatCode="#,##0.00\ ;&quot; (&quot;#,##0.00\);&quot; -&quot;#\ ;@\ "/>
    <numFmt numFmtId="174" formatCode="&quot; R$&quot;#,##0.00\ ;&quot; R$(&quot;#,##0.00\);&quot; R$-&quot;#\ ;@\ "/>
    <numFmt numFmtId="175" formatCode="_(* #,##0.00_);_(* \(#,##0.00\);_(* \-??_);_(@_)"/>
    <numFmt numFmtId="176" formatCode="_-* #,##0.00_-;\-* #,##0.00_-;_-* \-??_-;_-@_-"/>
    <numFmt numFmtId="177" formatCode="_(&quot;R$ &quot;* #,##0.00_);_(&quot;R$ &quot;* \(#,##0.00\);_(&quot;R$ &quot;* \-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4"/>
      <name val="Britannic Bold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i/>
      <u/>
      <sz val="10"/>
      <name val="Arial Narrow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3"/>
      <name val="Arial1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Century Gothic"/>
      <family val="2"/>
    </font>
    <font>
      <sz val="10"/>
      <color indexed="8"/>
      <name val="MS Sans Serif"/>
      <family val="2"/>
    </font>
    <font>
      <b/>
      <sz val="16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i/>
      <sz val="10"/>
      <name val="Arial Narrow"/>
      <family val="2"/>
    </font>
    <font>
      <b/>
      <sz val="12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6" fillId="0" borderId="0"/>
    <xf numFmtId="174" fontId="6" fillId="0" borderId="0"/>
    <xf numFmtId="0" fontId="6" fillId="0" borderId="0"/>
    <xf numFmtId="0" fontId="24" fillId="0" borderId="0"/>
    <xf numFmtId="16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6" fillId="0" borderId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/>
    <xf numFmtId="0" fontId="28" fillId="0" borderId="0"/>
    <xf numFmtId="173" fontId="6" fillId="0" borderId="0"/>
    <xf numFmtId="173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/>
    <xf numFmtId="0" fontId="24" fillId="0" borderId="0"/>
    <xf numFmtId="175" fontId="24" fillId="0" borderId="0"/>
    <xf numFmtId="9" fontId="6" fillId="0" borderId="0" applyFont="0" applyFill="0" applyBorder="0" applyAlignment="0" applyProtection="0"/>
    <xf numFmtId="9" fontId="6" fillId="0" borderId="0"/>
    <xf numFmtId="175" fontId="24" fillId="0" borderId="0"/>
    <xf numFmtId="0" fontId="26" fillId="0" borderId="0"/>
    <xf numFmtId="9" fontId="1" fillId="0" borderId="0" applyFont="0" applyFill="0" applyBorder="0" applyAlignment="0" applyProtection="0"/>
    <xf numFmtId="177" fontId="24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</cellStyleXfs>
  <cellXfs count="221">
    <xf numFmtId="0" fontId="0" fillId="0" borderId="0" xfId="0"/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5" fillId="5" borderId="0" xfId="0" applyNumberFormat="1" applyFont="1" applyFill="1" applyAlignment="1">
      <alignment horizontal="center"/>
    </xf>
    <xf numFmtId="4" fontId="3" fillId="5" borderId="0" xfId="13" applyNumberFormat="1" applyFont="1" applyFill="1" applyBorder="1" applyAlignment="1"/>
    <xf numFmtId="169" fontId="3" fillId="5" borderId="0" xfId="18" applyFont="1" applyFill="1" applyBorder="1" applyAlignment="1"/>
    <xf numFmtId="169" fontId="7" fillId="5" borderId="0" xfId="18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13" applyNumberFormat="1" applyFont="1" applyFill="1" applyBorder="1" applyAlignment="1">
      <alignment horizontal="center" vertical="center" wrapText="1"/>
    </xf>
    <xf numFmtId="169" fontId="9" fillId="3" borderId="1" xfId="18" applyFont="1" applyFill="1" applyBorder="1" applyAlignment="1">
      <alignment horizontal="center" vertical="center" wrapText="1"/>
    </xf>
    <xf numFmtId="169" fontId="5" fillId="3" borderId="1" xfId="18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center"/>
    </xf>
    <xf numFmtId="169" fontId="7" fillId="3" borderId="1" xfId="13" applyNumberFormat="1" applyFont="1" applyFill="1" applyBorder="1" applyAlignment="1">
      <alignment horizontal="right"/>
    </xf>
    <xf numFmtId="169" fontId="9" fillId="3" borderId="1" xfId="13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wrapText="1"/>
    </xf>
    <xf numFmtId="4" fontId="7" fillId="2" borderId="0" xfId="13" applyNumberFormat="1" applyFont="1" applyFill="1" applyBorder="1" applyAlignment="1"/>
    <xf numFmtId="169" fontId="7" fillId="2" borderId="0" xfId="13" applyNumberFormat="1" applyFont="1" applyFill="1" applyBorder="1" applyAlignment="1">
      <alignment horizontal="right"/>
    </xf>
    <xf numFmtId="169" fontId="9" fillId="2" borderId="0" xfId="13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4" fontId="9" fillId="2" borderId="0" xfId="13" applyNumberFormat="1" applyFont="1" applyFill="1" applyBorder="1" applyAlignment="1"/>
    <xf numFmtId="169" fontId="3" fillId="2" borderId="0" xfId="18" applyFont="1" applyFill="1" applyAlignment="1"/>
    <xf numFmtId="4" fontId="3" fillId="2" borderId="0" xfId="13" applyNumberFormat="1" applyFont="1" applyFill="1" applyAlignment="1">
      <alignment horizontal="center"/>
    </xf>
    <xf numFmtId="169" fontId="7" fillId="2" borderId="0" xfId="18" applyFont="1" applyFill="1" applyAlignment="1"/>
    <xf numFmtId="0" fontId="3" fillId="2" borderId="0" xfId="0" applyFont="1" applyFill="1" applyAlignment="1">
      <alignment wrapText="1"/>
    </xf>
    <xf numFmtId="0" fontId="5" fillId="5" borderId="0" xfId="0" applyNumberFormat="1" applyFont="1" applyFill="1" applyAlignment="1">
      <alignment horizontal="left"/>
    </xf>
    <xf numFmtId="0" fontId="14" fillId="2" borderId="0" xfId="0" applyFont="1" applyFill="1" applyBorder="1" applyAlignment="1" applyProtection="1">
      <alignment horizontal="left"/>
    </xf>
    <xf numFmtId="169" fontId="6" fillId="2" borderId="0" xfId="19" applyFont="1" applyFill="1" applyBorder="1" applyProtection="1"/>
    <xf numFmtId="0" fontId="16" fillId="2" borderId="0" xfId="0" applyFont="1" applyFill="1" applyProtection="1"/>
    <xf numFmtId="0" fontId="4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/>
    <xf numFmtId="0" fontId="6" fillId="2" borderId="0" xfId="0" applyFont="1" applyFill="1" applyProtection="1"/>
    <xf numFmtId="169" fontId="14" fillId="2" borderId="0" xfId="19" applyFont="1" applyFill="1" applyBorder="1" applyAlignment="1" applyProtection="1">
      <alignment horizontal="center"/>
    </xf>
    <xf numFmtId="2" fontId="18" fillId="4" borderId="2" xfId="8" applyNumberFormat="1" applyFont="1" applyFill="1" applyBorder="1" applyProtection="1"/>
    <xf numFmtId="2" fontId="18" fillId="4" borderId="3" xfId="8" applyNumberFormat="1" applyFont="1" applyFill="1" applyBorder="1" applyProtection="1"/>
    <xf numFmtId="0" fontId="20" fillId="2" borderId="0" xfId="0" applyFont="1" applyFill="1" applyAlignment="1" applyProtection="1">
      <alignment horizontal="center"/>
    </xf>
    <xf numFmtId="2" fontId="19" fillId="4" borderId="4" xfId="8" applyNumberFormat="1" applyFont="1" applyFill="1" applyBorder="1" applyAlignment="1" applyProtection="1">
      <alignment horizontal="centerContinuous"/>
    </xf>
    <xf numFmtId="2" fontId="19" fillId="4" borderId="5" xfId="8" applyNumberFormat="1" applyFont="1" applyFill="1" applyBorder="1" applyAlignment="1" applyProtection="1">
      <alignment horizontal="centerContinuous"/>
    </xf>
    <xf numFmtId="2" fontId="19" fillId="4" borderId="6" xfId="8" applyNumberFormat="1" applyFont="1" applyFill="1" applyBorder="1" applyAlignment="1" applyProtection="1">
      <alignment horizontal="centerContinuous"/>
    </xf>
    <xf numFmtId="2" fontId="19" fillId="4" borderId="7" xfId="8" applyNumberFormat="1" applyFont="1" applyFill="1" applyBorder="1" applyAlignment="1" applyProtection="1">
      <alignment horizontal="centerContinuous"/>
    </xf>
    <xf numFmtId="10" fontId="6" fillId="5" borderId="8" xfId="12" applyNumberFormat="1" applyFont="1" applyFill="1" applyBorder="1" applyProtection="1"/>
    <xf numFmtId="168" fontId="18" fillId="2" borderId="1" xfId="8" applyNumberFormat="1" applyFont="1" applyFill="1" applyBorder="1" applyAlignment="1" applyProtection="1">
      <alignment horizontal="right"/>
    </xf>
    <xf numFmtId="0" fontId="6" fillId="5" borderId="8" xfId="0" applyFont="1" applyFill="1" applyBorder="1" applyProtection="1"/>
    <xf numFmtId="2" fontId="18" fillId="2" borderId="11" xfId="8" applyNumberFormat="1" applyFont="1" applyFill="1" applyBorder="1" applyProtection="1"/>
    <xf numFmtId="2" fontId="18" fillId="2" borderId="12" xfId="8" applyNumberFormat="1" applyFont="1" applyFill="1" applyBorder="1" applyProtection="1"/>
    <xf numFmtId="0" fontId="5" fillId="2" borderId="13" xfId="0" applyFont="1" applyFill="1" applyBorder="1" applyAlignment="1" applyProtection="1">
      <alignment horizontal="right" vertical="top"/>
    </xf>
    <xf numFmtId="2" fontId="18" fillId="2" borderId="13" xfId="8" applyNumberFormat="1" applyFont="1" applyFill="1" applyBorder="1" applyAlignment="1" applyProtection="1">
      <alignment wrapText="1"/>
    </xf>
    <xf numFmtId="168" fontId="21" fillId="2" borderId="13" xfId="8" applyNumberFormat="1" applyFont="1" applyFill="1" applyBorder="1" applyAlignment="1" applyProtection="1">
      <alignment horizontal="right"/>
    </xf>
    <xf numFmtId="2" fontId="18" fillId="2" borderId="13" xfId="8" applyNumberFormat="1" applyFont="1" applyFill="1" applyBorder="1" applyProtection="1"/>
    <xf numFmtId="2" fontId="3" fillId="4" borderId="14" xfId="8" applyNumberFormat="1" applyFont="1" applyFill="1" applyBorder="1" applyAlignment="1" applyProtection="1">
      <alignment horizontal="right"/>
    </xf>
    <xf numFmtId="2" fontId="5" fillId="4" borderId="15" xfId="8" applyNumberFormat="1" applyFont="1" applyFill="1" applyBorder="1" applyAlignment="1" applyProtection="1">
      <alignment horizontal="right"/>
    </xf>
    <xf numFmtId="168" fontId="5" fillId="4" borderId="13" xfId="8" applyNumberFormat="1" applyFont="1" applyFill="1" applyBorder="1" applyProtection="1"/>
    <xf numFmtId="9" fontId="5" fillId="4" borderId="16" xfId="9" applyFont="1" applyFill="1" applyBorder="1" applyAlignment="1" applyProtection="1">
      <alignment horizontal="center"/>
    </xf>
    <xf numFmtId="10" fontId="3" fillId="4" borderId="17" xfId="9" applyNumberFormat="1" applyFont="1" applyFill="1" applyBorder="1" applyAlignment="1" applyProtection="1">
      <alignment horizontal="centerContinuous"/>
    </xf>
    <xf numFmtId="10" fontId="5" fillId="4" borderId="13" xfId="9" applyNumberFormat="1" applyFont="1" applyFill="1" applyBorder="1" applyProtection="1"/>
    <xf numFmtId="2" fontId="3" fillId="4" borderId="6" xfId="8" applyNumberFormat="1" applyFont="1" applyFill="1" applyBorder="1" applyAlignment="1" applyProtection="1">
      <alignment horizontal="right"/>
    </xf>
    <xf numFmtId="2" fontId="5" fillId="4" borderId="7" xfId="8" applyNumberFormat="1" applyFont="1" applyFill="1" applyBorder="1" applyAlignment="1" applyProtection="1">
      <alignment horizontal="right"/>
    </xf>
    <xf numFmtId="171" fontId="3" fillId="4" borderId="14" xfId="1" applyFont="1" applyFill="1" applyBorder="1" applyProtection="1"/>
    <xf numFmtId="171" fontId="3" fillId="4" borderId="13" xfId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9" fontId="6" fillId="2" borderId="0" xfId="19" applyFont="1" applyFill="1" applyProtection="1"/>
    <xf numFmtId="170" fontId="6" fillId="2" borderId="0" xfId="0" applyNumberFormat="1" applyFont="1" applyFill="1" applyProtection="1"/>
    <xf numFmtId="2" fontId="19" fillId="4" borderId="17" xfId="8" applyNumberFormat="1" applyFont="1" applyFill="1" applyBorder="1" applyAlignment="1" applyProtection="1">
      <alignment horizontal="centerContinuous" vertical="center"/>
    </xf>
    <xf numFmtId="10" fontId="5" fillId="4" borderId="17" xfId="9" applyNumberFormat="1" applyFont="1" applyFill="1" applyBorder="1" applyProtection="1"/>
    <xf numFmtId="2" fontId="18" fillId="2" borderId="13" xfId="8" applyNumberFormat="1" applyFont="1" applyFill="1" applyBorder="1" applyAlignment="1" applyProtection="1">
      <alignment horizontal="center"/>
    </xf>
    <xf numFmtId="0" fontId="3" fillId="5" borderId="0" xfId="0" applyNumberFormat="1" applyFont="1" applyFill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2" fontId="18" fillId="2" borderId="18" xfId="8" applyNumberFormat="1" applyFont="1" applyFill="1" applyBorder="1" applyProtection="1"/>
    <xf numFmtId="4" fontId="7" fillId="3" borderId="1" xfId="13" applyNumberFormat="1" applyFont="1" applyFill="1" applyBorder="1" applyAlignment="1"/>
    <xf numFmtId="169" fontId="7" fillId="5" borderId="0" xfId="18" applyFont="1" applyFill="1" applyAlignment="1"/>
    <xf numFmtId="169" fontId="3" fillId="5" borderId="0" xfId="18" applyFont="1" applyFill="1" applyAlignment="1"/>
    <xf numFmtId="169" fontId="9" fillId="5" borderId="0" xfId="13" applyNumberFormat="1" applyFont="1" applyFill="1" applyBorder="1" applyAlignment="1">
      <alignment horizontal="center" vertical="center"/>
    </xf>
    <xf numFmtId="0" fontId="3" fillId="5" borderId="0" xfId="0" applyFont="1" applyFill="1" applyAlignment="1"/>
    <xf numFmtId="2" fontId="18" fillId="2" borderId="19" xfId="8" applyNumberFormat="1" applyFont="1" applyFill="1" applyBorder="1" applyProtection="1"/>
    <xf numFmtId="2" fontId="18" fillId="2" borderId="10" xfId="8" applyNumberFormat="1" applyFont="1" applyFill="1" applyBorder="1" applyProtection="1"/>
    <xf numFmtId="2" fontId="19" fillId="4" borderId="17" xfId="8" applyNumberFormat="1" applyFont="1" applyFill="1" applyBorder="1" applyAlignment="1" applyProtection="1">
      <alignment horizontal="left" vertical="center"/>
    </xf>
    <xf numFmtId="10" fontId="5" fillId="3" borderId="1" xfId="20" applyNumberFormat="1" applyFont="1" applyFill="1" applyBorder="1" applyAlignment="1">
      <alignment horizontal="center"/>
    </xf>
    <xf numFmtId="0" fontId="9" fillId="6" borderId="1" xfId="23" applyFont="1" applyFill="1" applyBorder="1" applyAlignment="1">
      <alignment horizontal="center" vertical="center" wrapText="1"/>
    </xf>
    <xf numFmtId="49" fontId="9" fillId="6" borderId="1" xfId="23" applyNumberFormat="1" applyFont="1" applyFill="1" applyBorder="1" applyAlignment="1">
      <alignment horizontal="center" vertical="center" wrapText="1"/>
    </xf>
    <xf numFmtId="0" fontId="5" fillId="7" borderId="1" xfId="23" applyFont="1" applyFill="1" applyBorder="1" applyAlignment="1" applyProtection="1">
      <alignment horizontal="center" wrapText="1"/>
    </xf>
    <xf numFmtId="0" fontId="3" fillId="7" borderId="1" xfId="23" applyFont="1" applyFill="1" applyBorder="1" applyAlignment="1" applyProtection="1">
      <alignment horizontal="left" wrapText="1"/>
    </xf>
    <xf numFmtId="17" fontId="3" fillId="7" borderId="1" xfId="23" applyNumberFormat="1" applyFont="1" applyFill="1" applyBorder="1" applyAlignment="1" applyProtection="1">
      <alignment horizontal="center" wrapText="1"/>
    </xf>
    <xf numFmtId="0" fontId="3" fillId="7" borderId="0" xfId="23" applyFont="1" applyFill="1" applyAlignment="1">
      <alignment horizontal="center" wrapText="1"/>
    </xf>
    <xf numFmtId="0" fontId="3" fillId="7" borderId="0" xfId="23" applyFont="1" applyFill="1" applyAlignment="1">
      <alignment horizontal="justify" wrapText="1"/>
    </xf>
    <xf numFmtId="0" fontId="3" fillId="7" borderId="0" xfId="0" applyFont="1" applyFill="1" applyAlignment="1"/>
    <xf numFmtId="0" fontId="3" fillId="5" borderId="0" xfId="5" applyFont="1" applyFill="1" applyBorder="1"/>
    <xf numFmtId="0" fontId="3" fillId="5" borderId="0" xfId="5" applyFont="1" applyFill="1" applyBorder="1" applyAlignment="1">
      <alignment horizontal="right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" fontId="13" fillId="2" borderId="0" xfId="0" applyNumberFormat="1" applyFont="1" applyFill="1" applyAlignment="1" applyProtection="1">
      <alignment horizontal="center" vertical="top"/>
    </xf>
    <xf numFmtId="0" fontId="29" fillId="7" borderId="0" xfId="0" applyNumberFormat="1" applyFont="1" applyFill="1" applyBorder="1" applyAlignment="1">
      <alignment horizontal="center"/>
    </xf>
    <xf numFmtId="0" fontId="16" fillId="7" borderId="0" xfId="0" applyFont="1" applyFill="1" applyProtection="1"/>
    <xf numFmtId="0" fontId="27" fillId="7" borderId="0" xfId="0" applyNumberFormat="1" applyFont="1" applyFill="1" applyBorder="1" applyAlignment="1">
      <alignment horizontal="center" vertical="top"/>
    </xf>
    <xf numFmtId="4" fontId="9" fillId="8" borderId="1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" fontId="30" fillId="2" borderId="10" xfId="0" applyNumberFormat="1" applyFont="1" applyFill="1" applyBorder="1" applyAlignment="1" applyProtection="1">
      <alignment horizontal="left" vertical="top" wrapText="1"/>
    </xf>
    <xf numFmtId="1" fontId="30" fillId="2" borderId="1" xfId="0" applyNumberFormat="1" applyFont="1" applyFill="1" applyBorder="1" applyAlignment="1" applyProtection="1">
      <alignment horizontal="left" vertical="top" wrapText="1"/>
    </xf>
    <xf numFmtId="168" fontId="31" fillId="2" borderId="1" xfId="8" applyNumberFormat="1" applyFont="1" applyFill="1" applyBorder="1" applyAlignment="1" applyProtection="1">
      <alignment horizontal="right"/>
    </xf>
    <xf numFmtId="0" fontId="32" fillId="5" borderId="8" xfId="0" applyFont="1" applyFill="1" applyBorder="1" applyProtection="1"/>
    <xf numFmtId="2" fontId="31" fillId="2" borderId="19" xfId="8" applyNumberFormat="1" applyFont="1" applyFill="1" applyBorder="1" applyProtection="1"/>
    <xf numFmtId="2" fontId="31" fillId="2" borderId="18" xfId="8" applyNumberFormat="1" applyFont="1" applyFill="1" applyBorder="1" applyProtection="1"/>
    <xf numFmtId="0" fontId="32" fillId="2" borderId="0" xfId="0" applyFont="1" applyFill="1" applyProtection="1"/>
    <xf numFmtId="0" fontId="3" fillId="5" borderId="0" xfId="0" applyFont="1" applyFill="1" applyAlignment="1">
      <alignment wrapText="1"/>
    </xf>
    <xf numFmtId="4" fontId="3" fillId="5" borderId="0" xfId="13" applyNumberFormat="1" applyFont="1" applyFill="1" applyAlignment="1">
      <alignment horizontal="center"/>
    </xf>
    <xf numFmtId="0" fontId="5" fillId="10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wrapText="1"/>
    </xf>
    <xf numFmtId="0" fontId="5" fillId="5" borderId="0" xfId="0" applyNumberFormat="1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wrapText="1"/>
    </xf>
    <xf numFmtId="0" fontId="5" fillId="5" borderId="0" xfId="18" applyNumberFormat="1" applyFont="1" applyFill="1" applyBorder="1" applyAlignment="1">
      <alignment horizontal="center"/>
    </xf>
    <xf numFmtId="169" fontId="5" fillId="5" borderId="0" xfId="18" applyFont="1" applyFill="1" applyBorder="1" applyAlignment="1">
      <alignment horizontal="center"/>
    </xf>
    <xf numFmtId="169" fontId="5" fillId="5" borderId="0" xfId="18" applyFont="1" applyFill="1" applyBorder="1" applyAlignment="1">
      <alignment horizontal="center" wrapText="1"/>
    </xf>
    <xf numFmtId="169" fontId="9" fillId="5" borderId="0" xfId="18" applyFont="1" applyFill="1" applyBorder="1" applyAlignment="1">
      <alignment horizontal="center"/>
    </xf>
    <xf numFmtId="169" fontId="8" fillId="5" borderId="0" xfId="18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0" fontId="5" fillId="5" borderId="0" xfId="5" applyFont="1" applyFill="1" applyBorder="1" applyAlignment="1">
      <alignment horizontal="center"/>
    </xf>
    <xf numFmtId="0" fontId="3" fillId="5" borderId="0" xfId="0" applyFont="1" applyFill="1" applyBorder="1" applyAlignment="1">
      <alignment horizontal="justify"/>
    </xf>
    <xf numFmtId="169" fontId="3" fillId="5" borderId="0" xfId="13" applyFont="1" applyFill="1" applyBorder="1" applyAlignment="1">
      <alignment horizontal="center"/>
    </xf>
    <xf numFmtId="0" fontId="5" fillId="5" borderId="0" xfId="0" applyNumberFormat="1" applyFont="1" applyFill="1" applyBorder="1" applyAlignment="1"/>
    <xf numFmtId="0" fontId="5" fillId="5" borderId="1" xfId="0" applyNumberFormat="1" applyFont="1" applyFill="1" applyBorder="1" applyAlignment="1">
      <alignment horizontal="center" vertical="center" wrapText="1"/>
    </xf>
    <xf numFmtId="4" fontId="5" fillId="5" borderId="1" xfId="13" applyNumberFormat="1" applyFont="1" applyFill="1" applyBorder="1" applyAlignment="1">
      <alignment horizontal="center" vertical="center" wrapText="1"/>
    </xf>
    <xf numFmtId="169" fontId="9" fillId="5" borderId="1" xfId="18" applyFont="1" applyFill="1" applyBorder="1" applyAlignment="1">
      <alignment horizontal="center" vertical="center" wrapText="1"/>
    </xf>
    <xf numFmtId="169" fontId="5" fillId="5" borderId="1" xfId="18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3" fillId="5" borderId="1" xfId="0" applyNumberFormat="1" applyFont="1" applyFill="1" applyBorder="1" applyAlignment="1">
      <alignment horizontal="center" vertical="center" wrapText="1"/>
    </xf>
    <xf numFmtId="4" fontId="3" fillId="5" borderId="1" xfId="13" applyNumberFormat="1" applyFont="1" applyFill="1" applyBorder="1" applyAlignment="1">
      <alignment horizontal="center" vertical="center" wrapText="1"/>
    </xf>
    <xf numFmtId="169" fontId="7" fillId="5" borderId="1" xfId="18" applyFont="1" applyFill="1" applyBorder="1" applyAlignment="1">
      <alignment horizontal="center" vertical="center" wrapText="1"/>
    </xf>
    <xf numFmtId="169" fontId="3" fillId="5" borderId="1" xfId="18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/>
    </xf>
    <xf numFmtId="1" fontId="5" fillId="2" borderId="10" xfId="0" applyNumberFormat="1" applyFont="1" applyFill="1" applyBorder="1" applyAlignment="1" applyProtection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 vertical="top" wrapText="1"/>
    </xf>
    <xf numFmtId="49" fontId="3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vertical="center"/>
    </xf>
    <xf numFmtId="169" fontId="9" fillId="2" borderId="0" xfId="13" applyNumberFormat="1" applyFont="1" applyFill="1" applyBorder="1" applyAlignment="1">
      <alignment horizontal="center" vertical="center"/>
    </xf>
    <xf numFmtId="4" fontId="9" fillId="2" borderId="0" xfId="13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 wrapText="1"/>
    </xf>
    <xf numFmtId="4" fontId="9" fillId="2" borderId="0" xfId="13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NumberFormat="1" applyFont="1" applyFill="1" applyAlignment="1">
      <alignment horizontal="center"/>
    </xf>
    <xf numFmtId="0" fontId="8" fillId="5" borderId="0" xfId="18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5" fillId="7" borderId="0" xfId="23" applyFont="1" applyFill="1" applyBorder="1" applyAlignment="1">
      <alignment horizontal="center" wrapText="1"/>
    </xf>
    <xf numFmtId="49" fontId="3" fillId="7" borderId="0" xfId="23" applyNumberFormat="1" applyFont="1" applyFill="1" applyBorder="1" applyAlignment="1">
      <alignment horizontal="left" wrapText="1"/>
    </xf>
    <xf numFmtId="17" fontId="3" fillId="7" borderId="0" xfId="23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vertical="center"/>
    </xf>
    <xf numFmtId="0" fontId="3" fillId="5" borderId="0" xfId="0" applyNumberFormat="1" applyFont="1" applyFill="1" applyAlignment="1">
      <alignment horizontal="center"/>
    </xf>
    <xf numFmtId="1" fontId="3" fillId="1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NumberFormat="1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10" fontId="34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10" fontId="8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69" fontId="17" fillId="0" borderId="1" xfId="13" applyFont="1" applyFill="1" applyBorder="1" applyAlignment="1">
      <alignment horizontal="center" vertical="center" wrapText="1"/>
    </xf>
    <xf numFmtId="166" fontId="17" fillId="0" borderId="1" xfId="35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69" fontId="16" fillId="0" borderId="1" xfId="13" applyFont="1" applyFill="1" applyBorder="1" applyAlignment="1">
      <alignment horizontal="center" vertical="center"/>
    </xf>
    <xf numFmtId="10" fontId="20" fillId="0" borderId="1" xfId="9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3" fillId="5" borderId="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10" fontId="17" fillId="0" borderId="1" xfId="9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vertical="center"/>
    </xf>
    <xf numFmtId="0" fontId="30" fillId="5" borderId="0" xfId="0" applyFont="1" applyFill="1" applyAlignment="1">
      <alignment horizontal="center"/>
    </xf>
    <xf numFmtId="169" fontId="3" fillId="5" borderId="1" xfId="18" applyFont="1" applyFill="1" applyBorder="1" applyAlignment="1">
      <alignment horizontal="center"/>
    </xf>
    <xf numFmtId="4" fontId="3" fillId="5" borderId="1" xfId="13" applyNumberFormat="1" applyFont="1" applyFill="1" applyBorder="1" applyAlignment="1">
      <alignment horizontal="center"/>
    </xf>
    <xf numFmtId="4" fontId="3" fillId="5" borderId="29" xfId="13" applyNumberFormat="1" applyFont="1" applyFill="1" applyBorder="1" applyAlignment="1"/>
    <xf numFmtId="4" fontId="3" fillId="5" borderId="30" xfId="13" applyNumberFormat="1" applyFont="1" applyFill="1" applyBorder="1" applyAlignment="1"/>
    <xf numFmtId="4" fontId="3" fillId="5" borderId="11" xfId="13" applyNumberFormat="1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29" fillId="10" borderId="0" xfId="0" applyNumberFormat="1" applyFont="1" applyFill="1" applyBorder="1" applyAlignment="1">
      <alignment horizontal="center"/>
    </xf>
    <xf numFmtId="0" fontId="27" fillId="10" borderId="0" xfId="0" applyNumberFormat="1" applyFont="1" applyFill="1" applyBorder="1" applyAlignment="1">
      <alignment horizontal="center" vertical="top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169" fontId="9" fillId="2" borderId="0" xfId="1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vertical="center"/>
    </xf>
    <xf numFmtId="4" fontId="5" fillId="9" borderId="1" xfId="13" applyNumberFormat="1" applyFont="1" applyFill="1" applyBorder="1" applyAlignment="1">
      <alignment horizontal="center" vertical="center"/>
    </xf>
    <xf numFmtId="171" fontId="5" fillId="4" borderId="14" xfId="1" applyFont="1" applyFill="1" applyBorder="1" applyAlignment="1" applyProtection="1">
      <alignment horizontal="center"/>
    </xf>
    <xf numFmtId="171" fontId="5" fillId="4" borderId="15" xfId="1" applyFont="1" applyFill="1" applyBorder="1" applyAlignment="1" applyProtection="1">
      <alignment horizontal="center"/>
    </xf>
    <xf numFmtId="2" fontId="19" fillId="4" borderId="2" xfId="8" applyNumberFormat="1" applyFont="1" applyFill="1" applyBorder="1" applyAlignment="1" applyProtection="1">
      <alignment horizontal="center" vertical="center"/>
    </xf>
    <xf numFmtId="2" fontId="19" fillId="4" borderId="3" xfId="8" applyNumberFormat="1" applyFont="1" applyFill="1" applyBorder="1" applyAlignment="1" applyProtection="1">
      <alignment horizontal="center" vertical="center"/>
    </xf>
    <xf numFmtId="2" fontId="19" fillId="4" borderId="6" xfId="8" applyNumberFormat="1" applyFont="1" applyFill="1" applyBorder="1" applyAlignment="1" applyProtection="1">
      <alignment horizontal="center" vertical="center"/>
    </xf>
    <xf numFmtId="2" fontId="19" fillId="4" borderId="7" xfId="8" applyNumberFormat="1" applyFont="1" applyFill="1" applyBorder="1" applyAlignment="1" applyProtection="1">
      <alignment horizontal="center" vertical="center"/>
    </xf>
    <xf numFmtId="0" fontId="29" fillId="7" borderId="0" xfId="0" applyNumberFormat="1" applyFont="1" applyFill="1" applyBorder="1" applyAlignment="1">
      <alignment horizontal="center"/>
    </xf>
    <xf numFmtId="0" fontId="27" fillId="7" borderId="0" xfId="0" applyNumberFormat="1" applyFont="1" applyFill="1" applyBorder="1" applyAlignment="1">
      <alignment horizontal="center" vertical="top"/>
    </xf>
    <xf numFmtId="2" fontId="19" fillId="4" borderId="26" xfId="8" applyNumberFormat="1" applyFont="1" applyFill="1" applyBorder="1" applyAlignment="1" applyProtection="1">
      <alignment horizontal="center" vertical="center" wrapText="1"/>
    </xf>
    <xf numFmtId="2" fontId="19" fillId="4" borderId="27" xfId="8" applyNumberFormat="1" applyFont="1" applyFill="1" applyBorder="1" applyAlignment="1" applyProtection="1">
      <alignment horizontal="center" vertical="center" wrapText="1"/>
    </xf>
    <xf numFmtId="2" fontId="19" fillId="4" borderId="28" xfId="8" applyNumberFormat="1" applyFont="1" applyFill="1" applyBorder="1" applyAlignment="1" applyProtection="1">
      <alignment horizontal="center" vertical="center" wrapText="1"/>
    </xf>
    <xf numFmtId="169" fontId="17" fillId="2" borderId="0" xfId="19" applyFont="1" applyFill="1" applyBorder="1" applyAlignment="1" applyProtection="1">
      <alignment horizontal="center"/>
    </xf>
  </cellXfs>
  <cellStyles count="58">
    <cellStyle name="Excel Built-in Moeda 2" xfId="22"/>
    <cellStyle name="Excel Built-in Normal 2" xfId="23"/>
    <cellStyle name="Excel Built-in Separador de milhares 2" xfId="21"/>
    <cellStyle name="Moeda 2" xfId="1"/>
    <cellStyle name="Moeda 2 2" xfId="2"/>
    <cellStyle name="Moeda 2 2 2" xfId="36"/>
    <cellStyle name="Moeda 2 3" xfId="3"/>
    <cellStyle name="Moeda 2 3 2" xfId="37"/>
    <cellStyle name="Moeda 2 4" xfId="35"/>
    <cellStyle name="Moeda 3" xfId="4"/>
    <cellStyle name="Moeda 3 2" xfId="54"/>
    <cellStyle name="Moeda 3 3" xfId="38"/>
    <cellStyle name="Moeda 4" xfId="29"/>
    <cellStyle name="Normal" xfId="0" builtinId="0"/>
    <cellStyle name="Normal 2" xfId="5"/>
    <cellStyle name="Normal 2 2" xfId="32"/>
    <cellStyle name="Normal 2 2 2" xfId="56"/>
    <cellStyle name="Normal 3" xfId="6"/>
    <cellStyle name="Normal 3 2" xfId="31"/>
    <cellStyle name="Normal 4" xfId="7"/>
    <cellStyle name="Normal 5" xfId="24"/>
    <cellStyle name="Normal 5 2" xfId="47"/>
    <cellStyle name="Normal 5 2 2" xfId="52"/>
    <cellStyle name="Normal 5 3" xfId="55"/>
    <cellStyle name="Normal 6" xfId="28"/>
    <cellStyle name="Normal_Plan1" xfId="8"/>
    <cellStyle name="Porcentagem" xfId="20" builtinId="5"/>
    <cellStyle name="Porcentagem 2" xfId="9"/>
    <cellStyle name="Porcentagem 2 2" xfId="10"/>
    <cellStyle name="Porcentagem 3" xfId="11"/>
    <cellStyle name="Porcentagem 3 2" xfId="50"/>
    <cellStyle name="Porcentagem 3 3" xfId="39"/>
    <cellStyle name="Porcentagem 4" xfId="12"/>
    <cellStyle name="Porcentagem 4 2" xfId="40"/>
    <cellStyle name="Porcentagem 5" xfId="26"/>
    <cellStyle name="Porcentagem 5 2" xfId="49"/>
    <cellStyle name="Porcentagem 5 3" xfId="53"/>
    <cellStyle name="Separador de milhares 2" xfId="14"/>
    <cellStyle name="Separador de milhares 2 2" xfId="15"/>
    <cellStyle name="Separador de milhares 2 2 2" xfId="33"/>
    <cellStyle name="Separador de milhares 2 2 3" xfId="43"/>
    <cellStyle name="Separador de milhares 2 3" xfId="34"/>
    <cellStyle name="Separador de milhares 2 4" xfId="42"/>
    <cellStyle name="Separador de milhares 3" xfId="16"/>
    <cellStyle name="Separador de milhares 3 2" xfId="44"/>
    <cellStyle name="Separador de milhares 4" xfId="17"/>
    <cellStyle name="Separador de milhares 4 2" xfId="45"/>
    <cellStyle name="Separador de milhares 5" xfId="48"/>
    <cellStyle name="Separador de milhares_Rua dos Coroados" xfId="18"/>
    <cellStyle name="Separador de milhares_Rua dos Coroados 2 2" xfId="19"/>
    <cellStyle name="TableStyleLight1" xfId="27"/>
    <cellStyle name="Vírgula" xfId="13" builtinId="3"/>
    <cellStyle name="Vírgula 2" xfId="25"/>
    <cellStyle name="Vírgula 2 2" xfId="51"/>
    <cellStyle name="Vírgula 2 3" xfId="46"/>
    <cellStyle name="Vírgula 3" xfId="30"/>
    <cellStyle name="Vírgula 3 2" xfId="57"/>
    <cellStyle name="Vírgula 4" xfId="41"/>
  </cellStyles>
  <dxfs count="10"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2"/>
        </patternFill>
      </fill>
      <border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6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277957</xdr:colOff>
      <xdr:row>1</xdr:row>
      <xdr:rowOff>200026</xdr:rowOff>
    </xdr:from>
    <xdr:to>
      <xdr:col>12</xdr:col>
      <xdr:colOff>533198</xdr:colOff>
      <xdr:row>7</xdr:row>
      <xdr:rowOff>114300</xdr:rowOff>
    </xdr:to>
    <xdr:pic>
      <xdr:nvPicPr>
        <xdr:cNvPr id="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03157" y="361951"/>
          <a:ext cx="921991" cy="133349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200025</xdr:colOff>
      <xdr:row>31</xdr:row>
      <xdr:rowOff>120650</xdr:rowOff>
    </xdr:from>
    <xdr:to>
      <xdr:col>12</xdr:col>
      <xdr:colOff>554567</xdr:colOff>
      <xdr:row>31</xdr:row>
      <xdr:rowOff>120650</xdr:rowOff>
    </xdr:to>
    <xdr:cxnSp macro="">
      <xdr:nvCxnSpPr>
        <xdr:cNvPr id="4" name="Conector reto 3"/>
        <xdr:cNvCxnSpPr/>
      </xdr:nvCxnSpPr>
      <xdr:spPr>
        <a:xfrm>
          <a:off x="10620375" y="7226300"/>
          <a:ext cx="17261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104775</xdr:rowOff>
    </xdr:from>
    <xdr:to>
      <xdr:col>11</xdr:col>
      <xdr:colOff>409575</xdr:colOff>
      <xdr:row>3</xdr:row>
      <xdr:rowOff>52917</xdr:rowOff>
    </xdr:to>
    <xdr:pic>
      <xdr:nvPicPr>
        <xdr:cNvPr id="4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9283" y="104775"/>
          <a:ext cx="1010709" cy="137689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view="pageBreakPreview" topLeftCell="A9" zoomScaleNormal="80" zoomScaleSheetLayoutView="100" workbookViewId="0">
      <selection activeCell="Q14" sqref="Q14"/>
    </sheetView>
  </sheetViews>
  <sheetFormatPr defaultRowHeight="12.75"/>
  <cols>
    <col min="1" max="1" width="6.28515625" style="1" customWidth="1"/>
    <col min="2" max="2" width="8.7109375" style="1" customWidth="1"/>
    <col min="3" max="3" width="10.85546875" style="1" customWidth="1"/>
    <col min="4" max="4" width="70.85546875" style="31" customWidth="1"/>
    <col min="5" max="5" width="6.7109375" style="1" customWidth="1"/>
    <col min="6" max="11" width="10.5703125" style="29" customWidth="1"/>
    <col min="12" max="12" width="10" style="30" customWidth="1"/>
    <col min="13" max="13" width="12.140625" style="28" customWidth="1"/>
    <col min="14" max="16384" width="9.140625" style="2"/>
  </cols>
  <sheetData>
    <row r="1" spans="1:1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91" customFormat="1" ht="20.25" customHeight="1">
      <c r="A2" s="190" t="s">
        <v>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91" customFormat="1" ht="39.75" customHeight="1">
      <c r="A3" s="191" t="s">
        <v>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>
      <c r="A4" s="112" t="s">
        <v>43</v>
      </c>
      <c r="B4" s="115"/>
      <c r="C4" s="113"/>
      <c r="D4" s="114"/>
      <c r="E4" s="3"/>
      <c r="F4" s="3"/>
      <c r="G4" s="3"/>
      <c r="H4" s="3"/>
      <c r="I4" s="3"/>
      <c r="J4" s="3"/>
      <c r="K4" s="3"/>
      <c r="L4" s="4"/>
      <c r="M4" s="5"/>
    </row>
    <row r="5" spans="1:13">
      <c r="A5" s="115" t="s">
        <v>54</v>
      </c>
      <c r="B5" s="115"/>
      <c r="C5" s="113"/>
      <c r="D5" s="142"/>
      <c r="E5" s="3" t="s">
        <v>83</v>
      </c>
      <c r="F5" s="32"/>
      <c r="G5" s="32"/>
      <c r="H5" s="32"/>
      <c r="I5" s="32"/>
      <c r="J5" s="32"/>
      <c r="K5" s="32"/>
      <c r="L5" s="4"/>
      <c r="M5" s="5"/>
    </row>
    <row r="6" spans="1:13">
      <c r="A6" s="115" t="s">
        <v>55</v>
      </c>
      <c r="B6" s="115"/>
      <c r="C6" s="113"/>
      <c r="D6" s="116"/>
      <c r="E6" s="72"/>
      <c r="F6" s="185"/>
      <c r="G6" s="186" t="s">
        <v>85</v>
      </c>
      <c r="H6" s="186"/>
      <c r="I6" s="186"/>
      <c r="J6" s="186"/>
      <c r="K6" s="187"/>
      <c r="L6" s="6"/>
      <c r="M6" s="5"/>
    </row>
    <row r="7" spans="1:13" ht="13.5" customHeight="1">
      <c r="A7" s="115" t="s">
        <v>56</v>
      </c>
      <c r="B7" s="73"/>
      <c r="C7" s="73"/>
      <c r="D7" s="116"/>
      <c r="E7" s="188" t="s">
        <v>64</v>
      </c>
      <c r="F7" s="184">
        <v>5.25</v>
      </c>
      <c r="G7" s="184">
        <v>5.3</v>
      </c>
      <c r="H7" s="184">
        <v>3.2</v>
      </c>
      <c r="I7" s="184">
        <v>3.1</v>
      </c>
      <c r="J7" s="184">
        <v>4</v>
      </c>
      <c r="K7" s="184">
        <v>4</v>
      </c>
      <c r="L7" s="6"/>
      <c r="M7" s="5"/>
    </row>
    <row r="8" spans="1:13" ht="13.5" customHeight="1">
      <c r="A8" s="115" t="s">
        <v>57</v>
      </c>
      <c r="B8" s="73"/>
      <c r="C8" s="73"/>
      <c r="D8" s="116"/>
      <c r="E8" s="183" t="s">
        <v>79</v>
      </c>
      <c r="F8" s="184">
        <v>0.17</v>
      </c>
      <c r="G8" s="184">
        <v>0.2</v>
      </c>
      <c r="H8" s="184">
        <v>0.15</v>
      </c>
      <c r="I8" s="184">
        <v>0.15</v>
      </c>
      <c r="J8" s="184">
        <v>0.15</v>
      </c>
      <c r="K8" s="184">
        <v>0.15</v>
      </c>
      <c r="L8" s="6"/>
      <c r="M8" s="5"/>
    </row>
    <row r="9" spans="1:13" ht="13.5" customHeight="1">
      <c r="A9" s="115"/>
      <c r="B9" s="150"/>
      <c r="C9" s="121"/>
      <c r="D9" s="121"/>
      <c r="E9" s="183" t="s">
        <v>73</v>
      </c>
      <c r="F9" s="183">
        <v>4732</v>
      </c>
      <c r="G9" s="183">
        <v>4088</v>
      </c>
      <c r="H9" s="183">
        <v>2996</v>
      </c>
      <c r="I9" s="183">
        <v>516</v>
      </c>
      <c r="J9" s="183">
        <v>1560</v>
      </c>
      <c r="K9" s="183">
        <v>1104</v>
      </c>
      <c r="L9" s="121"/>
      <c r="M9" s="121"/>
    </row>
    <row r="10" spans="1:13" ht="20.25" customHeight="1">
      <c r="A10" s="117"/>
      <c r="B10" s="117"/>
      <c r="C10" s="117"/>
      <c r="D10" s="119"/>
      <c r="E10" s="117"/>
      <c r="F10" s="208" t="s">
        <v>63</v>
      </c>
      <c r="G10" s="208"/>
      <c r="H10" s="208"/>
      <c r="I10" s="208"/>
      <c r="J10" s="208"/>
      <c r="K10" s="208"/>
      <c r="L10" s="120"/>
      <c r="M10" s="118"/>
    </row>
    <row r="11" spans="1:13" s="13" customFormat="1" ht="39.75" customHeight="1">
      <c r="A11" s="8" t="s">
        <v>0</v>
      </c>
      <c r="B11" s="8" t="s">
        <v>1</v>
      </c>
      <c r="C11" s="8" t="s">
        <v>2</v>
      </c>
      <c r="D11" s="9" t="s">
        <v>3</v>
      </c>
      <c r="E11" s="8" t="s">
        <v>4</v>
      </c>
      <c r="F11" s="10" t="s">
        <v>58</v>
      </c>
      <c r="G11" s="10" t="s">
        <v>59</v>
      </c>
      <c r="H11" s="10" t="s">
        <v>60</v>
      </c>
      <c r="I11" s="10" t="s">
        <v>61</v>
      </c>
      <c r="J11" s="10" t="s">
        <v>62</v>
      </c>
      <c r="K11" s="10" t="s">
        <v>65</v>
      </c>
      <c r="L11" s="11" t="s">
        <v>5</v>
      </c>
      <c r="M11" s="12" t="s">
        <v>6</v>
      </c>
    </row>
    <row r="12" spans="1:13" s="131" customFormat="1">
      <c r="A12" s="127"/>
      <c r="B12" s="127"/>
      <c r="C12" s="127"/>
      <c r="D12" s="138"/>
      <c r="E12" s="127"/>
      <c r="F12" s="128"/>
      <c r="G12" s="128"/>
      <c r="H12" s="128"/>
      <c r="I12" s="128"/>
      <c r="J12" s="128"/>
      <c r="K12" s="128"/>
      <c r="L12" s="129"/>
      <c r="M12" s="130"/>
    </row>
    <row r="13" spans="1:13" s="131" customFormat="1">
      <c r="A13" s="151">
        <v>1</v>
      </c>
      <c r="B13" s="151"/>
      <c r="C13" s="151"/>
      <c r="D13" s="138" t="s">
        <v>14</v>
      </c>
      <c r="E13" s="151"/>
      <c r="F13" s="128"/>
      <c r="G13" s="128"/>
      <c r="H13" s="128"/>
      <c r="I13" s="128"/>
      <c r="J13" s="128"/>
      <c r="K13" s="128"/>
      <c r="L13" s="129"/>
      <c r="M13" s="130"/>
    </row>
    <row r="14" spans="1:13" s="136" customFormat="1">
      <c r="A14" s="132" t="s">
        <v>7</v>
      </c>
      <c r="B14" s="132" t="s">
        <v>67</v>
      </c>
      <c r="C14" s="132" t="s">
        <v>28</v>
      </c>
      <c r="D14" s="137" t="s">
        <v>45</v>
      </c>
      <c r="E14" s="132" t="s">
        <v>15</v>
      </c>
      <c r="F14" s="133">
        <v>8</v>
      </c>
      <c r="G14" s="133"/>
      <c r="H14" s="133"/>
      <c r="I14" s="133"/>
      <c r="J14" s="133"/>
      <c r="K14" s="133"/>
      <c r="L14" s="134">
        <v>334.84</v>
      </c>
      <c r="M14" s="135">
        <f>SUM(F14:K14)*L14</f>
        <v>2678.72</v>
      </c>
    </row>
    <row r="15" spans="1:13" s="136" customFormat="1" ht="38.25">
      <c r="A15" s="132" t="s">
        <v>8</v>
      </c>
      <c r="B15" s="132" t="s">
        <v>66</v>
      </c>
      <c r="C15" s="132" t="s">
        <v>28</v>
      </c>
      <c r="D15" s="137" t="s">
        <v>75</v>
      </c>
      <c r="E15" s="132" t="s">
        <v>72</v>
      </c>
      <c r="F15" s="133">
        <v>4</v>
      </c>
      <c r="G15" s="133">
        <v>4</v>
      </c>
      <c r="H15" s="133"/>
      <c r="I15" s="133"/>
      <c r="J15" s="133"/>
      <c r="K15" s="133"/>
      <c r="L15" s="134">
        <v>394.53</v>
      </c>
      <c r="M15" s="135">
        <f t="shared" ref="M15:M25" si="0">SUM(F15:K15)*L15</f>
        <v>3156.24</v>
      </c>
    </row>
    <row r="16" spans="1:13" s="136" customFormat="1">
      <c r="A16" s="132"/>
      <c r="B16" s="132"/>
      <c r="C16" s="132"/>
      <c r="D16" s="146" t="s">
        <v>36</v>
      </c>
      <c r="E16" s="151">
        <f>A13</f>
        <v>1</v>
      </c>
      <c r="F16" s="133"/>
      <c r="G16" s="133"/>
      <c r="H16" s="133"/>
      <c r="I16" s="133"/>
      <c r="J16" s="133"/>
      <c r="K16" s="133"/>
      <c r="L16" s="134"/>
      <c r="M16" s="130">
        <f>SUM(M14:M15)</f>
        <v>5834.9599999999991</v>
      </c>
    </row>
    <row r="17" spans="1:13" s="136" customFormat="1">
      <c r="A17" s="132"/>
      <c r="B17" s="132"/>
      <c r="C17" s="132"/>
      <c r="D17" s="137"/>
      <c r="E17" s="132"/>
      <c r="F17" s="133"/>
      <c r="G17" s="133"/>
      <c r="H17" s="133"/>
      <c r="I17" s="133"/>
      <c r="J17" s="133"/>
      <c r="K17" s="133"/>
      <c r="L17" s="134"/>
      <c r="M17" s="135"/>
    </row>
    <row r="18" spans="1:13" s="131" customFormat="1">
      <c r="A18" s="151">
        <v>2</v>
      </c>
      <c r="B18" s="151"/>
      <c r="C18" s="151"/>
      <c r="D18" s="138" t="s">
        <v>68</v>
      </c>
      <c r="E18" s="151"/>
      <c r="F18" s="128"/>
      <c r="G18" s="128"/>
      <c r="H18" s="128"/>
      <c r="I18" s="128"/>
      <c r="J18" s="128"/>
      <c r="K18" s="128"/>
      <c r="L18" s="129"/>
      <c r="M18" s="135"/>
    </row>
    <row r="19" spans="1:13" s="152" customFormat="1" ht="25.5">
      <c r="A19" s="132" t="s">
        <v>9</v>
      </c>
      <c r="B19" s="132" t="s">
        <v>70</v>
      </c>
      <c r="C19" s="132" t="s">
        <v>28</v>
      </c>
      <c r="D19" s="137" t="s">
        <v>74</v>
      </c>
      <c r="E19" s="132" t="s">
        <v>16</v>
      </c>
      <c r="F19" s="133">
        <f t="shared" ref="F19:K19" si="1">F20*0.15</f>
        <v>633.49650000000008</v>
      </c>
      <c r="G19" s="133">
        <f t="shared" si="1"/>
        <v>649.99199999999996</v>
      </c>
      <c r="H19" s="133">
        <f t="shared" si="1"/>
        <v>215.71199999999999</v>
      </c>
      <c r="I19" s="133">
        <f t="shared" si="1"/>
        <v>35.990999999999993</v>
      </c>
      <c r="J19" s="133">
        <f t="shared" si="1"/>
        <v>140.4</v>
      </c>
      <c r="K19" s="133">
        <f t="shared" si="1"/>
        <v>99.36</v>
      </c>
      <c r="L19" s="134">
        <v>176.3</v>
      </c>
      <c r="M19" s="135">
        <f t="shared" si="0"/>
        <v>312923.94945000001</v>
      </c>
    </row>
    <row r="20" spans="1:13" s="152" customFormat="1">
      <c r="A20" s="132" t="s">
        <v>10</v>
      </c>
      <c r="B20" s="132">
        <v>705010</v>
      </c>
      <c r="C20" s="132" t="s">
        <v>80</v>
      </c>
      <c r="D20" s="137" t="s">
        <v>81</v>
      </c>
      <c r="E20" s="132" t="s">
        <v>16</v>
      </c>
      <c r="F20" s="133">
        <f t="shared" ref="F20:K20" si="2">F9*F8*F7</f>
        <v>4223.3100000000004</v>
      </c>
      <c r="G20" s="133">
        <f t="shared" si="2"/>
        <v>4333.28</v>
      </c>
      <c r="H20" s="133">
        <f t="shared" si="2"/>
        <v>1438.08</v>
      </c>
      <c r="I20" s="133">
        <f t="shared" si="2"/>
        <v>239.93999999999997</v>
      </c>
      <c r="J20" s="133">
        <f t="shared" si="2"/>
        <v>936</v>
      </c>
      <c r="K20" s="133">
        <f t="shared" si="2"/>
        <v>662.4</v>
      </c>
      <c r="L20" s="134">
        <v>22.55</v>
      </c>
      <c r="M20" s="135">
        <f t="shared" si="0"/>
        <v>266834.37550000002</v>
      </c>
    </row>
    <row r="21" spans="1:13" s="182" customFormat="1">
      <c r="A21" s="151"/>
      <c r="B21" s="151"/>
      <c r="C21" s="151"/>
      <c r="D21" s="146" t="s">
        <v>36</v>
      </c>
      <c r="E21" s="151">
        <f>A18</f>
        <v>2</v>
      </c>
      <c r="F21" s="128"/>
      <c r="G21" s="128"/>
      <c r="H21" s="128"/>
      <c r="I21" s="128"/>
      <c r="J21" s="128"/>
      <c r="K21" s="128"/>
      <c r="L21" s="129"/>
      <c r="M21" s="130">
        <f>SUM(M19:M20)</f>
        <v>579758.32495000004</v>
      </c>
    </row>
    <row r="22" spans="1:13" s="152" customFormat="1">
      <c r="A22" s="132"/>
      <c r="B22" s="132"/>
      <c r="C22" s="132"/>
      <c r="D22" s="137"/>
      <c r="E22" s="132"/>
      <c r="F22" s="133"/>
      <c r="G22" s="133"/>
      <c r="H22" s="133"/>
      <c r="I22" s="133"/>
      <c r="J22" s="133"/>
      <c r="K22" s="133"/>
      <c r="L22" s="134"/>
      <c r="M22" s="135"/>
    </row>
    <row r="23" spans="1:13" s="131" customFormat="1">
      <c r="A23" s="151">
        <v>3</v>
      </c>
      <c r="B23" s="151"/>
      <c r="C23" s="151"/>
      <c r="D23" s="138" t="s">
        <v>78</v>
      </c>
      <c r="E23" s="151"/>
      <c r="F23" s="128"/>
      <c r="G23" s="128"/>
      <c r="H23" s="128"/>
      <c r="I23" s="128"/>
      <c r="J23" s="128"/>
      <c r="K23" s="128"/>
      <c r="L23" s="129"/>
      <c r="M23" s="135"/>
    </row>
    <row r="24" spans="1:13" s="139" customFormat="1">
      <c r="A24" s="132" t="s">
        <v>40</v>
      </c>
      <c r="B24" s="132" t="s">
        <v>69</v>
      </c>
      <c r="C24" s="132" t="s">
        <v>28</v>
      </c>
      <c r="D24" s="137" t="s">
        <v>76</v>
      </c>
      <c r="E24" s="132" t="s">
        <v>16</v>
      </c>
      <c r="F24" s="133">
        <f t="shared" ref="F24:K24" si="3">(F20+F19)*1.3</f>
        <v>6313.8484500000013</v>
      </c>
      <c r="G24" s="133">
        <f t="shared" si="3"/>
        <v>6478.2536</v>
      </c>
      <c r="H24" s="133">
        <f t="shared" si="3"/>
        <v>2149.9295999999999</v>
      </c>
      <c r="I24" s="133">
        <f t="shared" si="3"/>
        <v>358.71030000000002</v>
      </c>
      <c r="J24" s="133">
        <f t="shared" si="3"/>
        <v>1399.3200000000002</v>
      </c>
      <c r="K24" s="133">
        <f t="shared" si="3"/>
        <v>990.28800000000001</v>
      </c>
      <c r="L24" s="134">
        <v>1.7</v>
      </c>
      <c r="M24" s="135">
        <f>SUM(F24:K24)*L24</f>
        <v>30073.594915000005</v>
      </c>
    </row>
    <row r="25" spans="1:13" s="139" customFormat="1">
      <c r="A25" s="132" t="s">
        <v>44</v>
      </c>
      <c r="B25" s="132">
        <v>72887</v>
      </c>
      <c r="C25" s="132" t="s">
        <v>28</v>
      </c>
      <c r="D25" s="137" t="s">
        <v>77</v>
      </c>
      <c r="E25" s="132" t="s">
        <v>71</v>
      </c>
      <c r="F25" s="133">
        <f t="shared" ref="F25:K25" si="4">F24*9</f>
        <v>56824.636050000016</v>
      </c>
      <c r="G25" s="133">
        <f t="shared" si="4"/>
        <v>58304.282399999996</v>
      </c>
      <c r="H25" s="133">
        <f t="shared" si="4"/>
        <v>19349.366399999999</v>
      </c>
      <c r="I25" s="133">
        <f t="shared" si="4"/>
        <v>3228.3927000000003</v>
      </c>
      <c r="J25" s="133">
        <f t="shared" si="4"/>
        <v>12593.880000000001</v>
      </c>
      <c r="K25" s="133">
        <f t="shared" si="4"/>
        <v>8912.5920000000006</v>
      </c>
      <c r="L25" s="134">
        <v>1.08</v>
      </c>
      <c r="M25" s="135">
        <f t="shared" si="0"/>
        <v>171950.20151400001</v>
      </c>
    </row>
    <row r="26" spans="1:13" s="139" customFormat="1">
      <c r="A26" s="132"/>
      <c r="B26" s="132"/>
      <c r="C26" s="132"/>
      <c r="D26" s="146" t="s">
        <v>36</v>
      </c>
      <c r="E26" s="151">
        <f>A23</f>
        <v>3</v>
      </c>
      <c r="F26" s="133"/>
      <c r="G26" s="133"/>
      <c r="H26" s="133"/>
      <c r="I26" s="133"/>
      <c r="J26" s="133"/>
      <c r="K26" s="133"/>
      <c r="L26" s="134"/>
      <c r="M26" s="130">
        <f>SUM(M24:M25)</f>
        <v>202023.79642900001</v>
      </c>
    </row>
    <row r="27" spans="1:13" s="139" customFormat="1">
      <c r="A27" s="132"/>
      <c r="B27" s="132"/>
      <c r="C27" s="132"/>
      <c r="D27" s="137"/>
      <c r="E27" s="132"/>
      <c r="F27" s="133"/>
      <c r="G27" s="133"/>
      <c r="H27" s="133"/>
      <c r="I27" s="133"/>
      <c r="J27" s="133"/>
      <c r="K27" s="133"/>
      <c r="L27" s="134"/>
      <c r="M27" s="135"/>
    </row>
    <row r="28" spans="1:13" s="14" customFormat="1">
      <c r="A28" s="15"/>
      <c r="B28" s="15"/>
      <c r="C28" s="15"/>
      <c r="D28" s="17" t="s">
        <v>11</v>
      </c>
      <c r="E28" s="18"/>
      <c r="F28" s="100"/>
      <c r="G28" s="100"/>
      <c r="H28" s="100"/>
      <c r="I28" s="100"/>
      <c r="J28" s="100"/>
      <c r="K28" s="100"/>
      <c r="L28" s="19"/>
      <c r="M28" s="20">
        <f>SUM(M13:M27)/2</f>
        <v>787617.0813790001</v>
      </c>
    </row>
    <row r="29" spans="1:13">
      <c r="A29" s="16"/>
      <c r="B29" s="15"/>
      <c r="C29" s="16"/>
      <c r="D29" s="17" t="s">
        <v>31</v>
      </c>
      <c r="E29" s="83">
        <f>M47</f>
        <v>0.27507930162283167</v>
      </c>
      <c r="F29" s="75"/>
      <c r="G29" s="75"/>
      <c r="H29" s="75"/>
      <c r="I29" s="75"/>
      <c r="J29" s="75"/>
      <c r="K29" s="75"/>
      <c r="L29" s="19"/>
      <c r="M29" s="20">
        <f>M28*(1+E29)</f>
        <v>1004274.2380709484</v>
      </c>
    </row>
    <row r="30" spans="1:13" s="14" customFormat="1" ht="29.25" customHeight="1">
      <c r="A30" s="21"/>
      <c r="B30" s="21"/>
      <c r="C30" s="21"/>
      <c r="D30" s="22"/>
      <c r="E30" s="7"/>
      <c r="F30" s="23"/>
      <c r="G30" s="23"/>
      <c r="H30" s="23"/>
      <c r="I30" s="23"/>
      <c r="J30" s="23"/>
      <c r="K30" s="23"/>
      <c r="L30" s="24"/>
      <c r="M30" s="25"/>
    </row>
    <row r="31" spans="1:13" ht="25.5">
      <c r="A31" s="26"/>
      <c r="B31" s="26"/>
      <c r="C31" s="84" t="s">
        <v>12</v>
      </c>
      <c r="D31" s="85" t="s">
        <v>13</v>
      </c>
      <c r="E31" s="85" t="s">
        <v>29</v>
      </c>
      <c r="F31" s="27"/>
      <c r="G31" s="27"/>
      <c r="H31" s="27"/>
      <c r="I31" s="27"/>
      <c r="J31" s="27"/>
      <c r="K31" s="27"/>
      <c r="L31" s="145"/>
      <c r="M31" s="147"/>
    </row>
    <row r="32" spans="1:13">
      <c r="A32" s="26"/>
      <c r="B32" s="26"/>
      <c r="C32" s="86" t="s">
        <v>28</v>
      </c>
      <c r="D32" s="87" t="s">
        <v>30</v>
      </c>
      <c r="E32" s="88">
        <v>43160</v>
      </c>
      <c r="L32" s="145"/>
      <c r="M32" s="148"/>
    </row>
    <row r="33" spans="1:25">
      <c r="A33" s="26"/>
      <c r="B33" s="26"/>
      <c r="C33" s="86" t="s">
        <v>80</v>
      </c>
      <c r="D33" s="87" t="s">
        <v>82</v>
      </c>
      <c r="E33" s="88">
        <v>43040</v>
      </c>
      <c r="L33" s="145" t="s">
        <v>25</v>
      </c>
      <c r="M33" s="148"/>
    </row>
    <row r="34" spans="1:25">
      <c r="C34" s="153"/>
      <c r="D34" s="154"/>
      <c r="E34" s="155"/>
      <c r="L34" s="143" t="s">
        <v>26</v>
      </c>
    </row>
    <row r="35" spans="1:25">
      <c r="A35" s="2"/>
      <c r="C35" s="153"/>
      <c r="D35" s="154"/>
      <c r="E35" s="155"/>
      <c r="L35" s="144" t="s">
        <v>27</v>
      </c>
    </row>
    <row r="36" spans="1:25" s="1" customFormat="1">
      <c r="A36" s="72"/>
      <c r="C36" s="89"/>
      <c r="D36" s="90"/>
      <c r="E36" s="89"/>
      <c r="F36" s="201"/>
      <c r="G36" s="201"/>
      <c r="H36" s="201"/>
      <c r="I36" s="201"/>
      <c r="J36" s="201"/>
      <c r="K36" s="201"/>
      <c r="L36" s="202"/>
      <c r="M36" s="20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02" customFormat="1">
      <c r="A37" s="73"/>
      <c r="B37" s="73"/>
      <c r="C37" s="203"/>
      <c r="D37" s="203"/>
      <c r="E37" s="113"/>
      <c r="F37" s="92"/>
      <c r="G37" s="92"/>
      <c r="H37" s="92"/>
      <c r="I37" s="92"/>
      <c r="J37" s="92"/>
      <c r="K37" s="92"/>
      <c r="L37" s="123"/>
      <c r="M37" s="5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s="156" customFormat="1" ht="15.75">
      <c r="A38" s="148"/>
      <c r="B38" s="166"/>
      <c r="C38" s="148"/>
      <c r="D38" s="167" t="s">
        <v>41</v>
      </c>
      <c r="E38" s="167"/>
      <c r="F38" s="168"/>
      <c r="G38" s="168"/>
      <c r="H38" s="168"/>
      <c r="I38" s="168"/>
      <c r="J38" s="168"/>
      <c r="K38" s="168"/>
      <c r="L38" s="168"/>
      <c r="M38" s="169"/>
    </row>
    <row r="39" spans="1:25" s="156" customFormat="1" ht="15">
      <c r="A39" s="148"/>
      <c r="B39" s="166"/>
      <c r="C39" s="148"/>
      <c r="D39" s="170" t="s">
        <v>46</v>
      </c>
      <c r="E39" s="171"/>
      <c r="F39" s="172"/>
      <c r="G39" s="172"/>
      <c r="H39" s="172"/>
      <c r="I39" s="172"/>
      <c r="J39" s="172"/>
      <c r="K39" s="172"/>
      <c r="L39" s="172"/>
      <c r="M39" s="173">
        <v>0.04</v>
      </c>
    </row>
    <row r="40" spans="1:25" s="156" customFormat="1" ht="15">
      <c r="A40" s="148"/>
      <c r="B40" s="166"/>
      <c r="C40" s="148"/>
      <c r="D40" s="170" t="s">
        <v>47</v>
      </c>
      <c r="E40" s="171"/>
      <c r="F40" s="172"/>
      <c r="G40" s="172"/>
      <c r="H40" s="172"/>
      <c r="I40" s="172"/>
      <c r="J40" s="172"/>
      <c r="K40" s="172"/>
      <c r="L40" s="172"/>
      <c r="M40" s="173">
        <v>5.0000000000000001E-3</v>
      </c>
    </row>
    <row r="41" spans="1:25" s="156" customFormat="1" ht="15">
      <c r="A41" s="148"/>
      <c r="B41" s="166"/>
      <c r="C41" s="148"/>
      <c r="D41" s="170" t="s">
        <v>48</v>
      </c>
      <c r="E41" s="171"/>
      <c r="F41" s="172"/>
      <c r="G41" s="172"/>
      <c r="H41" s="172"/>
      <c r="I41" s="172"/>
      <c r="J41" s="172"/>
      <c r="K41" s="172"/>
      <c r="L41" s="172"/>
      <c r="M41" s="173">
        <v>8.9999999999999993E-3</v>
      </c>
    </row>
    <row r="42" spans="1:25" s="156" customFormat="1" ht="15">
      <c r="A42" s="148"/>
      <c r="B42" s="166"/>
      <c r="C42" s="148"/>
      <c r="D42" s="170" t="s">
        <v>49</v>
      </c>
      <c r="E42" s="171"/>
      <c r="F42" s="172"/>
      <c r="G42" s="172"/>
      <c r="H42" s="172"/>
      <c r="I42" s="172"/>
      <c r="J42" s="172"/>
      <c r="K42" s="172"/>
      <c r="L42" s="172"/>
      <c r="M42" s="173">
        <v>1.0200000000000001E-2</v>
      </c>
    </row>
    <row r="43" spans="1:25" s="156" customFormat="1" ht="15">
      <c r="A43" s="148"/>
      <c r="B43" s="166"/>
      <c r="C43" s="148"/>
      <c r="D43" s="170" t="s">
        <v>50</v>
      </c>
      <c r="E43" s="171"/>
      <c r="F43" s="172"/>
      <c r="G43" s="172"/>
      <c r="H43" s="172"/>
      <c r="I43" s="172"/>
      <c r="J43" s="172"/>
      <c r="K43" s="172"/>
      <c r="L43" s="172"/>
      <c r="M43" s="173">
        <v>7.0000000000000007E-2</v>
      </c>
    </row>
    <row r="44" spans="1:25" s="156" customFormat="1" ht="15">
      <c r="A44" s="148"/>
      <c r="B44" s="166"/>
      <c r="C44" s="148"/>
      <c r="D44" s="204" t="s">
        <v>51</v>
      </c>
      <c r="E44" s="205"/>
      <c r="F44" s="205"/>
      <c r="G44" s="179"/>
      <c r="H44" s="179"/>
      <c r="I44" s="179"/>
      <c r="J44" s="179"/>
      <c r="K44" s="179"/>
      <c r="L44" s="174"/>
      <c r="M44" s="173">
        <v>3.6499999999999998E-2</v>
      </c>
    </row>
    <row r="45" spans="1:25" s="156" customFormat="1" ht="15">
      <c r="A45" s="148"/>
      <c r="B45" s="148"/>
      <c r="C45" s="148"/>
      <c r="D45" s="204" t="s">
        <v>52</v>
      </c>
      <c r="E45" s="205"/>
      <c r="F45" s="205"/>
      <c r="G45" s="179"/>
      <c r="H45" s="179"/>
      <c r="I45" s="179"/>
      <c r="J45" s="179"/>
      <c r="K45" s="179"/>
      <c r="L45" s="174"/>
      <c r="M45" s="173">
        <v>0.05</v>
      </c>
    </row>
    <row r="46" spans="1:25" s="156" customFormat="1" ht="15">
      <c r="A46" s="148"/>
      <c r="B46" s="148"/>
      <c r="C46" s="148"/>
      <c r="D46" s="206" t="s">
        <v>53</v>
      </c>
      <c r="E46" s="206"/>
      <c r="F46" s="206"/>
      <c r="G46" s="180"/>
      <c r="H46" s="180"/>
      <c r="I46" s="180"/>
      <c r="J46" s="180"/>
      <c r="K46" s="180"/>
      <c r="L46" s="175"/>
      <c r="M46" s="173">
        <v>0.02</v>
      </c>
    </row>
    <row r="47" spans="1:25" s="156" customFormat="1" ht="15.75">
      <c r="A47" s="148"/>
      <c r="B47" s="148"/>
      <c r="C47" s="176"/>
      <c r="D47" s="207" t="s">
        <v>42</v>
      </c>
      <c r="E47" s="207"/>
      <c r="F47" s="207"/>
      <c r="G47" s="181"/>
      <c r="H47" s="181"/>
      <c r="I47" s="181"/>
      <c r="J47" s="181"/>
      <c r="K47" s="181"/>
      <c r="L47" s="177"/>
      <c r="M47" s="178">
        <f>((1+M39+M40+M41)*(1+M42)*(1+M43))/(1-M44-M45-M46)-1</f>
        <v>0.27507930162283167</v>
      </c>
    </row>
    <row r="48" spans="1:25" s="160" customFormat="1" ht="15.75">
      <c r="A48" s="161"/>
      <c r="B48" s="158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</row>
    <row r="49" spans="1:25" s="160" customFormat="1" ht="15.75">
      <c r="A49" s="161"/>
      <c r="B49" s="158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</row>
    <row r="50" spans="1:25" s="102" customFormat="1">
      <c r="A50" s="73"/>
      <c r="B50" s="73"/>
      <c r="C50" s="122"/>
      <c r="D50" s="124"/>
      <c r="E50" s="125"/>
      <c r="F50" s="92"/>
      <c r="G50" s="92"/>
      <c r="H50" s="92"/>
      <c r="I50" s="92"/>
      <c r="J50" s="92"/>
      <c r="K50" s="92"/>
      <c r="L50" s="93"/>
      <c r="M50" s="73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s="1" customFormat="1">
      <c r="C51" s="192" t="s">
        <v>84</v>
      </c>
      <c r="D51" s="193"/>
      <c r="E51" s="194"/>
      <c r="F51" s="92"/>
      <c r="G51" s="92"/>
      <c r="H51" s="92"/>
      <c r="I51" s="92"/>
      <c r="J51" s="92"/>
      <c r="K51" s="92"/>
      <c r="L51" s="9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" customFormat="1">
      <c r="C52" s="195"/>
      <c r="D52" s="196"/>
      <c r="E52" s="197"/>
      <c r="L52" s="7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72" customFormat="1">
      <c r="B53" s="149"/>
      <c r="C53" s="195"/>
      <c r="D53" s="196"/>
      <c r="E53" s="197"/>
      <c r="F53" s="78"/>
      <c r="G53" s="78"/>
      <c r="H53" s="78"/>
      <c r="I53" s="78"/>
      <c r="J53" s="78"/>
      <c r="K53" s="78"/>
      <c r="L53" s="94"/>
      <c r="M53" s="95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s="1" customFormat="1">
      <c r="C54" s="195"/>
      <c r="D54" s="196"/>
      <c r="E54" s="197"/>
      <c r="F54" s="29"/>
      <c r="G54" s="29"/>
      <c r="H54" s="29"/>
      <c r="I54" s="29"/>
      <c r="J54" s="29"/>
      <c r="K54" s="29"/>
      <c r="L54" s="76"/>
      <c r="M54" s="7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>
      <c r="C55" s="195"/>
      <c r="D55" s="196"/>
      <c r="E55" s="197"/>
      <c r="F55" s="29"/>
      <c r="G55" s="29"/>
      <c r="H55" s="29"/>
      <c r="I55" s="29"/>
      <c r="J55" s="29"/>
      <c r="K55" s="29"/>
      <c r="L55" s="76"/>
      <c r="M55" s="7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1" customFormat="1" ht="30" customHeight="1">
      <c r="C56" s="195"/>
      <c r="D56" s="196"/>
      <c r="E56" s="197"/>
      <c r="F56" s="29"/>
      <c r="G56" s="29"/>
      <c r="H56" s="29"/>
      <c r="I56" s="29"/>
      <c r="J56" s="29"/>
      <c r="K56" s="29"/>
      <c r="L56" s="76"/>
      <c r="M56" s="7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" customFormat="1">
      <c r="C57" s="198"/>
      <c r="D57" s="199"/>
      <c r="E57" s="20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" customFormat="1">
      <c r="C58" s="126"/>
      <c r="D58" s="126"/>
      <c r="E58" s="126"/>
      <c r="F58" s="72"/>
      <c r="G58" s="157"/>
      <c r="H58" s="157"/>
      <c r="I58" s="157"/>
      <c r="J58" s="157"/>
      <c r="K58" s="157"/>
      <c r="L58" s="7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" customFormat="1">
      <c r="C59" s="126"/>
      <c r="D59" s="126"/>
      <c r="E59" s="126"/>
      <c r="F59" s="72"/>
      <c r="G59" s="157"/>
      <c r="H59" s="157"/>
      <c r="I59" s="157"/>
      <c r="J59" s="157"/>
      <c r="K59" s="157"/>
      <c r="L59" s="7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" customFormat="1">
      <c r="C60" s="72"/>
      <c r="D60" s="110"/>
      <c r="E60" s="72"/>
      <c r="F60" s="111"/>
      <c r="G60" s="111"/>
      <c r="H60" s="111"/>
      <c r="I60" s="111"/>
      <c r="J60" s="111"/>
      <c r="K60" s="111"/>
      <c r="L60" s="76"/>
      <c r="M60" s="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" customFormat="1">
      <c r="D61" s="31"/>
      <c r="F61" s="29"/>
      <c r="G61" s="29"/>
      <c r="H61" s="29"/>
      <c r="I61" s="29"/>
      <c r="J61" s="29"/>
      <c r="K61" s="29"/>
      <c r="L61" s="30"/>
      <c r="M61" s="2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" customFormat="1">
      <c r="D62" s="31"/>
      <c r="F62" s="29"/>
      <c r="G62" s="29"/>
      <c r="H62" s="29"/>
      <c r="I62" s="29"/>
      <c r="J62" s="29"/>
      <c r="K62" s="29"/>
      <c r="L62" s="30"/>
      <c r="M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" customFormat="1">
      <c r="D63" s="31"/>
      <c r="F63" s="29"/>
      <c r="G63" s="29"/>
      <c r="H63" s="29"/>
      <c r="I63" s="29"/>
      <c r="J63" s="29"/>
      <c r="K63" s="29"/>
      <c r="L63" s="30"/>
      <c r="M63" s="2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" customFormat="1">
      <c r="D64" s="31"/>
      <c r="F64" s="29"/>
      <c r="G64" s="29"/>
      <c r="H64" s="29"/>
      <c r="I64" s="29"/>
      <c r="J64" s="29"/>
      <c r="K64" s="29"/>
      <c r="L64" s="30"/>
      <c r="M64" s="2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4:25" s="1" customFormat="1">
      <c r="D65" s="31"/>
      <c r="F65" s="29"/>
      <c r="G65" s="29"/>
      <c r="H65" s="29"/>
      <c r="I65" s="29"/>
      <c r="J65" s="29"/>
      <c r="K65" s="29"/>
      <c r="L65" s="30"/>
      <c r="M65" s="2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4:25" s="1" customFormat="1">
      <c r="D66" s="31"/>
      <c r="F66" s="29"/>
      <c r="G66" s="29"/>
      <c r="H66" s="29"/>
      <c r="I66" s="29"/>
      <c r="J66" s="29"/>
      <c r="K66" s="29"/>
      <c r="L66" s="30"/>
      <c r="M66" s="2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4:25" s="1" customFormat="1">
      <c r="D67" s="31"/>
      <c r="F67" s="29"/>
      <c r="G67" s="29"/>
      <c r="H67" s="29"/>
      <c r="I67" s="29"/>
      <c r="J67" s="29"/>
      <c r="K67" s="29"/>
      <c r="L67" s="30"/>
      <c r="M67" s="2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4:25" s="1" customFormat="1">
      <c r="D68" s="31"/>
      <c r="F68" s="29"/>
      <c r="G68" s="29"/>
      <c r="H68" s="29"/>
      <c r="I68" s="29"/>
      <c r="J68" s="29"/>
      <c r="K68" s="29"/>
      <c r="L68" s="30"/>
      <c r="M68" s="2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4:25" s="1" customFormat="1">
      <c r="D69" s="31"/>
      <c r="F69" s="29"/>
      <c r="G69" s="29"/>
      <c r="H69" s="29"/>
      <c r="I69" s="29"/>
      <c r="J69" s="29"/>
      <c r="K69" s="29"/>
      <c r="L69" s="30"/>
      <c r="M69" s="2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4:25" s="1" customFormat="1">
      <c r="D70" s="31"/>
      <c r="F70" s="29"/>
      <c r="G70" s="29"/>
      <c r="H70" s="29"/>
      <c r="I70" s="29"/>
      <c r="J70" s="29"/>
      <c r="K70" s="29"/>
      <c r="L70" s="30"/>
      <c r="M70" s="2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4:25" s="1" customFormat="1">
      <c r="D71" s="31"/>
      <c r="F71" s="29"/>
      <c r="G71" s="29"/>
      <c r="H71" s="29"/>
      <c r="I71" s="29"/>
      <c r="J71" s="29"/>
      <c r="K71" s="29"/>
      <c r="L71" s="30"/>
      <c r="M71" s="2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4:25" s="1" customFormat="1">
      <c r="D72" s="31"/>
      <c r="F72" s="29"/>
      <c r="G72" s="29"/>
      <c r="H72" s="29"/>
      <c r="I72" s="29"/>
      <c r="J72" s="29"/>
      <c r="K72" s="29"/>
      <c r="L72" s="30"/>
      <c r="M72" s="2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4:25" s="1" customFormat="1">
      <c r="D73" s="31"/>
      <c r="F73" s="29"/>
      <c r="G73" s="29"/>
      <c r="H73" s="29"/>
      <c r="I73" s="29"/>
      <c r="J73" s="29"/>
      <c r="K73" s="29"/>
      <c r="L73" s="30"/>
      <c r="M73" s="2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4:25" s="1" customFormat="1">
      <c r="D74" s="31"/>
      <c r="F74" s="29"/>
      <c r="G74" s="29"/>
      <c r="H74" s="29"/>
      <c r="I74" s="29"/>
      <c r="J74" s="29"/>
      <c r="K74" s="29"/>
      <c r="L74" s="30"/>
      <c r="M74" s="2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4:25" s="1" customFormat="1">
      <c r="D75" s="31"/>
      <c r="F75" s="29"/>
      <c r="G75" s="29"/>
      <c r="H75" s="29"/>
      <c r="I75" s="29"/>
      <c r="J75" s="29"/>
      <c r="K75" s="29"/>
      <c r="L75" s="30"/>
      <c r="M75" s="2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4:25" s="1" customFormat="1">
      <c r="D76" s="31"/>
      <c r="F76" s="29"/>
      <c r="G76" s="29"/>
      <c r="H76" s="29"/>
      <c r="I76" s="29"/>
      <c r="J76" s="29"/>
      <c r="K76" s="29"/>
      <c r="L76" s="30"/>
      <c r="M76" s="2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4:25" s="1" customFormat="1">
      <c r="D77" s="31"/>
      <c r="F77" s="29"/>
      <c r="G77" s="29"/>
      <c r="H77" s="29"/>
      <c r="I77" s="29"/>
      <c r="J77" s="29"/>
      <c r="K77" s="29"/>
      <c r="L77" s="30"/>
      <c r="M77" s="2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4:25" s="1" customFormat="1">
      <c r="D78" s="31"/>
      <c r="F78" s="29"/>
      <c r="G78" s="29"/>
      <c r="H78" s="29"/>
      <c r="I78" s="29"/>
      <c r="J78" s="29"/>
      <c r="K78" s="29"/>
      <c r="L78" s="30"/>
      <c r="M78" s="2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4:25" s="1" customFormat="1">
      <c r="D79" s="31"/>
      <c r="F79" s="29"/>
      <c r="G79" s="29"/>
      <c r="H79" s="29"/>
      <c r="I79" s="29"/>
      <c r="J79" s="29"/>
      <c r="K79" s="29"/>
      <c r="L79" s="30"/>
      <c r="M79" s="2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4:25" s="1" customFormat="1">
      <c r="D80" s="31"/>
      <c r="F80" s="29"/>
      <c r="G80" s="29"/>
      <c r="H80" s="29"/>
      <c r="I80" s="29"/>
      <c r="J80" s="29"/>
      <c r="K80" s="29"/>
      <c r="L80" s="30"/>
      <c r="M80" s="2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4:25" s="1" customFormat="1">
      <c r="D81" s="31"/>
      <c r="F81" s="29"/>
      <c r="G81" s="29"/>
      <c r="H81" s="29"/>
      <c r="I81" s="29"/>
      <c r="J81" s="29"/>
      <c r="K81" s="29"/>
      <c r="L81" s="30"/>
      <c r="M81" s="2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4:25" s="1" customFormat="1">
      <c r="D82" s="31"/>
      <c r="F82" s="29"/>
      <c r="G82" s="29"/>
      <c r="H82" s="29"/>
      <c r="I82" s="29"/>
      <c r="J82" s="29"/>
      <c r="K82" s="29"/>
      <c r="L82" s="30"/>
      <c r="M82" s="2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4:25" s="1" customFormat="1">
      <c r="D83" s="31"/>
      <c r="F83" s="29"/>
      <c r="G83" s="29"/>
      <c r="H83" s="29"/>
      <c r="I83" s="29"/>
      <c r="J83" s="29"/>
      <c r="K83" s="29"/>
      <c r="L83" s="30"/>
      <c r="M83" s="2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4:25" s="1" customFormat="1">
      <c r="D84" s="31"/>
      <c r="F84" s="29"/>
      <c r="G84" s="29"/>
      <c r="H84" s="29"/>
      <c r="I84" s="29"/>
      <c r="J84" s="29"/>
      <c r="K84" s="29"/>
      <c r="L84" s="30"/>
      <c r="M84" s="2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4:25" s="1" customFormat="1">
      <c r="D85" s="31"/>
      <c r="F85" s="29"/>
      <c r="G85" s="29"/>
      <c r="H85" s="29"/>
      <c r="I85" s="29"/>
      <c r="J85" s="29"/>
      <c r="K85" s="29"/>
      <c r="L85" s="30"/>
      <c r="M85" s="2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4:25" s="1" customFormat="1">
      <c r="D86" s="31"/>
      <c r="F86" s="29"/>
      <c r="G86" s="29"/>
      <c r="H86" s="29"/>
      <c r="I86" s="29"/>
      <c r="J86" s="29"/>
      <c r="K86" s="29"/>
      <c r="L86" s="30"/>
      <c r="M86" s="2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4:25" s="1" customFormat="1">
      <c r="D87" s="31"/>
      <c r="F87" s="29"/>
      <c r="G87" s="29"/>
      <c r="H87" s="29"/>
      <c r="I87" s="29"/>
      <c r="J87" s="29"/>
      <c r="K87" s="29"/>
      <c r="L87" s="30"/>
      <c r="M87" s="2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4:25" s="1" customFormat="1">
      <c r="D88" s="31"/>
      <c r="F88" s="29"/>
      <c r="G88" s="29"/>
      <c r="H88" s="29"/>
      <c r="I88" s="29"/>
      <c r="J88" s="29"/>
      <c r="K88" s="29"/>
      <c r="L88" s="30"/>
      <c r="M88" s="2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4:25" s="1" customFormat="1">
      <c r="D89" s="31"/>
      <c r="F89" s="29"/>
      <c r="G89" s="29"/>
      <c r="H89" s="29"/>
      <c r="I89" s="29"/>
      <c r="J89" s="29"/>
      <c r="K89" s="29"/>
      <c r="L89" s="30"/>
      <c r="M89" s="2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4:25" s="1" customFormat="1">
      <c r="D90" s="31"/>
      <c r="F90" s="29"/>
      <c r="G90" s="29"/>
      <c r="H90" s="29"/>
      <c r="I90" s="29"/>
      <c r="J90" s="29"/>
      <c r="K90" s="29"/>
      <c r="L90" s="30"/>
      <c r="M90" s="2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4:25" s="1" customFormat="1">
      <c r="D91" s="31"/>
      <c r="F91" s="29"/>
      <c r="G91" s="29"/>
      <c r="H91" s="29"/>
      <c r="I91" s="29"/>
      <c r="J91" s="29"/>
      <c r="K91" s="29"/>
      <c r="L91" s="30"/>
      <c r="M91" s="2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4:25" s="1" customFormat="1">
      <c r="D92" s="31"/>
      <c r="F92" s="29"/>
      <c r="G92" s="29"/>
      <c r="H92" s="29"/>
      <c r="I92" s="29"/>
      <c r="J92" s="29"/>
      <c r="K92" s="29"/>
      <c r="L92" s="30"/>
      <c r="M92" s="2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4:25" s="1" customFormat="1">
      <c r="D93" s="31"/>
      <c r="F93" s="29"/>
      <c r="G93" s="29"/>
      <c r="H93" s="29"/>
      <c r="I93" s="29"/>
      <c r="J93" s="29"/>
      <c r="K93" s="29"/>
      <c r="L93" s="30"/>
      <c r="M93" s="2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4:25" s="1" customFormat="1">
      <c r="D94" s="31"/>
      <c r="F94" s="29"/>
      <c r="G94" s="29"/>
      <c r="H94" s="29"/>
      <c r="I94" s="29"/>
      <c r="J94" s="29"/>
      <c r="K94" s="29"/>
      <c r="L94" s="30"/>
      <c r="M94" s="2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4:25" s="1" customFormat="1">
      <c r="D95" s="31"/>
      <c r="F95" s="29"/>
      <c r="G95" s="29"/>
      <c r="H95" s="29"/>
      <c r="I95" s="29"/>
      <c r="J95" s="29"/>
      <c r="K95" s="29"/>
      <c r="L95" s="30"/>
      <c r="M95" s="2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4:25" s="1" customFormat="1">
      <c r="D96" s="31"/>
      <c r="F96" s="29"/>
      <c r="G96" s="29"/>
      <c r="H96" s="29"/>
      <c r="I96" s="29"/>
      <c r="J96" s="29"/>
      <c r="K96" s="29"/>
      <c r="L96" s="30"/>
      <c r="M96" s="2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4:25" s="1" customFormat="1">
      <c r="D97" s="31"/>
      <c r="F97" s="29"/>
      <c r="G97" s="29"/>
      <c r="H97" s="29"/>
      <c r="I97" s="29"/>
      <c r="J97" s="29"/>
      <c r="K97" s="29"/>
      <c r="L97" s="30"/>
      <c r="M97" s="2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4:25" s="1" customFormat="1">
      <c r="D98" s="31"/>
      <c r="F98" s="29"/>
      <c r="G98" s="29"/>
      <c r="H98" s="29"/>
      <c r="I98" s="29"/>
      <c r="J98" s="29"/>
      <c r="K98" s="29"/>
      <c r="L98" s="30"/>
      <c r="M98" s="2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4:25" s="1" customFormat="1">
      <c r="D99" s="31"/>
      <c r="F99" s="29"/>
      <c r="G99" s="29"/>
      <c r="H99" s="29"/>
      <c r="I99" s="29"/>
      <c r="J99" s="29"/>
      <c r="K99" s="29"/>
      <c r="L99" s="30"/>
      <c r="M99" s="2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4:25" s="1" customFormat="1">
      <c r="D100" s="31"/>
      <c r="F100" s="29"/>
      <c r="G100" s="29"/>
      <c r="H100" s="29"/>
      <c r="I100" s="29"/>
      <c r="J100" s="29"/>
      <c r="K100" s="29"/>
      <c r="L100" s="30"/>
      <c r="M100" s="2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4:25" s="1" customFormat="1">
      <c r="D101" s="31"/>
      <c r="F101" s="29"/>
      <c r="G101" s="29"/>
      <c r="H101" s="29"/>
      <c r="I101" s="29"/>
      <c r="J101" s="29"/>
      <c r="K101" s="29"/>
      <c r="L101" s="30"/>
      <c r="M101" s="2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4:25" s="1" customFormat="1">
      <c r="D102" s="31"/>
      <c r="F102" s="29"/>
      <c r="G102" s="29"/>
      <c r="H102" s="29"/>
      <c r="I102" s="29"/>
      <c r="J102" s="29"/>
      <c r="K102" s="29"/>
      <c r="L102" s="30"/>
      <c r="M102" s="2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4:25" s="1" customFormat="1">
      <c r="D103" s="31"/>
      <c r="F103" s="29"/>
      <c r="G103" s="29"/>
      <c r="H103" s="29"/>
      <c r="I103" s="29"/>
      <c r="J103" s="29"/>
      <c r="K103" s="29"/>
      <c r="L103" s="30"/>
      <c r="M103" s="2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4:25" s="1" customFormat="1">
      <c r="D104" s="31"/>
      <c r="F104" s="29"/>
      <c r="G104" s="29"/>
      <c r="H104" s="29"/>
      <c r="I104" s="29"/>
      <c r="J104" s="29"/>
      <c r="K104" s="29"/>
      <c r="L104" s="30"/>
      <c r="M104" s="2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4:25" s="1" customFormat="1">
      <c r="D105" s="31"/>
      <c r="F105" s="29"/>
      <c r="G105" s="29"/>
      <c r="H105" s="29"/>
      <c r="I105" s="29"/>
      <c r="J105" s="29"/>
      <c r="K105" s="29"/>
      <c r="L105" s="30"/>
      <c r="M105" s="2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4:25" s="1" customFormat="1">
      <c r="D106" s="31"/>
      <c r="F106" s="29"/>
      <c r="G106" s="29"/>
      <c r="H106" s="29"/>
      <c r="I106" s="29"/>
      <c r="J106" s="29"/>
      <c r="K106" s="29"/>
      <c r="L106" s="30"/>
      <c r="M106" s="2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4:25" s="1" customFormat="1">
      <c r="D107" s="31"/>
      <c r="F107" s="29"/>
      <c r="G107" s="29"/>
      <c r="H107" s="29"/>
      <c r="I107" s="29"/>
      <c r="J107" s="29"/>
      <c r="K107" s="29"/>
      <c r="L107" s="30"/>
      <c r="M107" s="2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4:25" s="1" customFormat="1">
      <c r="D108" s="31"/>
      <c r="F108" s="29"/>
      <c r="G108" s="29"/>
      <c r="H108" s="29"/>
      <c r="I108" s="29"/>
      <c r="J108" s="29"/>
      <c r="K108" s="29"/>
      <c r="L108" s="30"/>
      <c r="M108" s="2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4:25" s="1" customFormat="1">
      <c r="D109" s="31"/>
      <c r="F109" s="29"/>
      <c r="G109" s="29"/>
      <c r="H109" s="29"/>
      <c r="I109" s="29"/>
      <c r="J109" s="29"/>
      <c r="K109" s="29"/>
      <c r="L109" s="30"/>
      <c r="M109" s="2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4:25" s="1" customFormat="1">
      <c r="D110" s="31"/>
      <c r="F110" s="29"/>
      <c r="G110" s="29"/>
      <c r="H110" s="29"/>
      <c r="I110" s="29"/>
      <c r="J110" s="29"/>
      <c r="K110" s="29"/>
      <c r="L110" s="30"/>
      <c r="M110" s="2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4:25" s="1" customFormat="1">
      <c r="D111" s="31"/>
      <c r="F111" s="29"/>
      <c r="G111" s="29"/>
      <c r="H111" s="29"/>
      <c r="I111" s="29"/>
      <c r="J111" s="29"/>
      <c r="K111" s="29"/>
      <c r="L111" s="30"/>
      <c r="M111" s="2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4:25" s="1" customFormat="1">
      <c r="D112" s="31"/>
      <c r="F112" s="29"/>
      <c r="G112" s="29"/>
      <c r="H112" s="29"/>
      <c r="I112" s="29"/>
      <c r="J112" s="29"/>
      <c r="K112" s="29"/>
      <c r="L112" s="30"/>
      <c r="M112" s="2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4:25" s="1" customFormat="1">
      <c r="D113" s="31"/>
      <c r="F113" s="29"/>
      <c r="G113" s="29"/>
      <c r="H113" s="29"/>
      <c r="I113" s="29"/>
      <c r="J113" s="29"/>
      <c r="K113" s="29"/>
      <c r="L113" s="30"/>
      <c r="M113" s="2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4:25" s="1" customFormat="1">
      <c r="D114" s="31"/>
      <c r="F114" s="29"/>
      <c r="G114" s="29"/>
      <c r="H114" s="29"/>
      <c r="I114" s="29"/>
      <c r="J114" s="29"/>
      <c r="K114" s="29"/>
      <c r="L114" s="30"/>
      <c r="M114" s="2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4:25" s="1" customFormat="1">
      <c r="D115" s="31"/>
      <c r="F115" s="29"/>
      <c r="G115" s="29"/>
      <c r="H115" s="29"/>
      <c r="I115" s="29"/>
      <c r="J115" s="29"/>
      <c r="K115" s="29"/>
      <c r="L115" s="30"/>
      <c r="M115" s="2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4:25" s="1" customFormat="1">
      <c r="D116" s="31"/>
      <c r="F116" s="29"/>
      <c r="G116" s="29"/>
      <c r="H116" s="29"/>
      <c r="I116" s="29"/>
      <c r="J116" s="29"/>
      <c r="K116" s="29"/>
      <c r="L116" s="30"/>
      <c r="M116" s="2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4:25" s="1" customFormat="1">
      <c r="D117" s="31"/>
      <c r="F117" s="29"/>
      <c r="G117" s="29"/>
      <c r="H117" s="29"/>
      <c r="I117" s="29"/>
      <c r="J117" s="29"/>
      <c r="K117" s="29"/>
      <c r="L117" s="30"/>
      <c r="M117" s="2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4:25" s="1" customFormat="1">
      <c r="D118" s="31"/>
      <c r="F118" s="29"/>
      <c r="G118" s="29"/>
      <c r="H118" s="29"/>
      <c r="I118" s="29"/>
      <c r="J118" s="29"/>
      <c r="K118" s="29"/>
      <c r="L118" s="30"/>
      <c r="M118" s="2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4:25" s="1" customFormat="1">
      <c r="D119" s="31"/>
      <c r="F119" s="29"/>
      <c r="G119" s="29"/>
      <c r="H119" s="29"/>
      <c r="I119" s="29"/>
      <c r="J119" s="29"/>
      <c r="K119" s="29"/>
      <c r="L119" s="30"/>
      <c r="M119" s="2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4:25" s="1" customFormat="1">
      <c r="D120" s="31"/>
      <c r="F120" s="29"/>
      <c r="G120" s="29"/>
      <c r="H120" s="29"/>
      <c r="I120" s="29"/>
      <c r="J120" s="29"/>
      <c r="K120" s="29"/>
      <c r="L120" s="30"/>
      <c r="M120" s="2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4:25" s="1" customFormat="1">
      <c r="D121" s="31"/>
      <c r="F121" s="29"/>
      <c r="G121" s="29"/>
      <c r="H121" s="29"/>
      <c r="I121" s="29"/>
      <c r="J121" s="29"/>
      <c r="K121" s="29"/>
      <c r="L121" s="30"/>
      <c r="M121" s="2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4:25" s="1" customFormat="1">
      <c r="D122" s="31"/>
      <c r="F122" s="29"/>
      <c r="G122" s="29"/>
      <c r="H122" s="29"/>
      <c r="I122" s="29"/>
      <c r="J122" s="29"/>
      <c r="K122" s="29"/>
      <c r="L122" s="30"/>
      <c r="M122" s="2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4:25" s="1" customFormat="1">
      <c r="D123" s="31"/>
      <c r="F123" s="29"/>
      <c r="G123" s="29"/>
      <c r="H123" s="29"/>
      <c r="I123" s="29"/>
      <c r="J123" s="29"/>
      <c r="K123" s="29"/>
      <c r="L123" s="30"/>
      <c r="M123" s="2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4:25" s="1" customFormat="1">
      <c r="D124" s="31"/>
      <c r="F124" s="29"/>
      <c r="G124" s="29"/>
      <c r="H124" s="29"/>
      <c r="I124" s="29"/>
      <c r="J124" s="29"/>
      <c r="K124" s="29"/>
      <c r="L124" s="30"/>
      <c r="M124" s="2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4:25" s="1" customFormat="1">
      <c r="D125" s="31"/>
      <c r="F125" s="29"/>
      <c r="G125" s="29"/>
      <c r="H125" s="29"/>
      <c r="I125" s="29"/>
      <c r="J125" s="29"/>
      <c r="K125" s="29"/>
      <c r="L125" s="30"/>
      <c r="M125" s="2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4:25" s="1" customFormat="1">
      <c r="D126" s="31"/>
      <c r="F126" s="29"/>
      <c r="G126" s="29"/>
      <c r="H126" s="29"/>
      <c r="I126" s="29"/>
      <c r="J126" s="29"/>
      <c r="K126" s="29"/>
      <c r="L126" s="30"/>
      <c r="M126" s="2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4:25" s="1" customFormat="1">
      <c r="D127" s="31"/>
      <c r="F127" s="29"/>
      <c r="G127" s="29"/>
      <c r="H127" s="29"/>
      <c r="I127" s="29"/>
      <c r="J127" s="29"/>
      <c r="K127" s="29"/>
      <c r="L127" s="30"/>
      <c r="M127" s="2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4:25" s="1" customFormat="1">
      <c r="D128" s="31"/>
      <c r="F128" s="29"/>
      <c r="G128" s="29"/>
      <c r="H128" s="29"/>
      <c r="I128" s="29"/>
      <c r="J128" s="29"/>
      <c r="K128" s="29"/>
      <c r="L128" s="30"/>
      <c r="M128" s="2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4:25" s="1" customFormat="1">
      <c r="D129" s="31"/>
      <c r="F129" s="29"/>
      <c r="G129" s="29"/>
      <c r="H129" s="29"/>
      <c r="I129" s="29"/>
      <c r="J129" s="29"/>
      <c r="K129" s="29"/>
      <c r="L129" s="30"/>
      <c r="M129" s="2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4:25" s="1" customFormat="1">
      <c r="D130" s="31"/>
      <c r="F130" s="29"/>
      <c r="G130" s="29"/>
      <c r="H130" s="29"/>
      <c r="I130" s="29"/>
      <c r="J130" s="29"/>
      <c r="K130" s="29"/>
      <c r="L130" s="30"/>
      <c r="M130" s="2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4:25" s="1" customFormat="1">
      <c r="D131" s="31"/>
      <c r="F131" s="29"/>
      <c r="G131" s="29"/>
      <c r="H131" s="29"/>
      <c r="I131" s="29"/>
      <c r="J131" s="29"/>
      <c r="K131" s="29"/>
      <c r="L131" s="30"/>
      <c r="M131" s="2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4:25" s="1" customFormat="1">
      <c r="D132" s="31"/>
      <c r="F132" s="29"/>
      <c r="G132" s="29"/>
      <c r="H132" s="29"/>
      <c r="I132" s="29"/>
      <c r="J132" s="29"/>
      <c r="K132" s="29"/>
      <c r="L132" s="30"/>
      <c r="M132" s="2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4:25" s="1" customFormat="1">
      <c r="D133" s="31"/>
      <c r="F133" s="29"/>
      <c r="G133" s="29"/>
      <c r="H133" s="29"/>
      <c r="I133" s="29"/>
      <c r="J133" s="29"/>
      <c r="K133" s="29"/>
      <c r="L133" s="30"/>
      <c r="M133" s="2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4:25" s="1" customFormat="1">
      <c r="D134" s="31"/>
      <c r="F134" s="29"/>
      <c r="G134" s="29"/>
      <c r="H134" s="29"/>
      <c r="I134" s="29"/>
      <c r="J134" s="29"/>
      <c r="K134" s="29"/>
      <c r="L134" s="30"/>
      <c r="M134" s="2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4:25" s="1" customFormat="1">
      <c r="D135" s="31"/>
      <c r="F135" s="29"/>
      <c r="G135" s="29"/>
      <c r="H135" s="29"/>
      <c r="I135" s="29"/>
      <c r="J135" s="29"/>
      <c r="K135" s="29"/>
      <c r="L135" s="30"/>
      <c r="M135" s="2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4:25" s="1" customFormat="1">
      <c r="D136" s="31"/>
      <c r="F136" s="29"/>
      <c r="G136" s="29"/>
      <c r="H136" s="29"/>
      <c r="I136" s="29"/>
      <c r="J136" s="29"/>
      <c r="K136" s="29"/>
      <c r="L136" s="30"/>
      <c r="M136" s="2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4:25" s="1" customFormat="1">
      <c r="D137" s="31"/>
      <c r="F137" s="29"/>
      <c r="G137" s="29"/>
      <c r="H137" s="29"/>
      <c r="I137" s="29"/>
      <c r="J137" s="29"/>
      <c r="K137" s="29"/>
      <c r="L137" s="30"/>
      <c r="M137" s="2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4:25" s="1" customFormat="1">
      <c r="D138" s="31"/>
      <c r="F138" s="29"/>
      <c r="G138" s="29"/>
      <c r="H138" s="29"/>
      <c r="I138" s="29"/>
      <c r="J138" s="29"/>
      <c r="K138" s="29"/>
      <c r="L138" s="30"/>
      <c r="M138" s="2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4:25" s="1" customFormat="1">
      <c r="D139" s="31"/>
      <c r="F139" s="29"/>
      <c r="G139" s="29"/>
      <c r="H139" s="29"/>
      <c r="I139" s="29"/>
      <c r="J139" s="29"/>
      <c r="K139" s="29"/>
      <c r="L139" s="30"/>
      <c r="M139" s="2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4:25" s="1" customFormat="1">
      <c r="D140" s="31"/>
      <c r="F140" s="29"/>
      <c r="G140" s="29"/>
      <c r="H140" s="29"/>
      <c r="I140" s="29"/>
      <c r="J140" s="29"/>
      <c r="K140" s="29"/>
      <c r="L140" s="30"/>
      <c r="M140" s="2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4:25" s="1" customFormat="1">
      <c r="D141" s="31"/>
      <c r="F141" s="29"/>
      <c r="G141" s="29"/>
      <c r="H141" s="29"/>
      <c r="I141" s="29"/>
      <c r="J141" s="29"/>
      <c r="K141" s="29"/>
      <c r="L141" s="30"/>
      <c r="M141" s="2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4:25" s="1" customFormat="1">
      <c r="D142" s="31"/>
      <c r="F142" s="29"/>
      <c r="G142" s="29"/>
      <c r="H142" s="29"/>
      <c r="I142" s="29"/>
      <c r="J142" s="29"/>
      <c r="K142" s="29"/>
      <c r="L142" s="30"/>
      <c r="M142" s="2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4:25" s="1" customFormat="1">
      <c r="D143" s="31"/>
      <c r="F143" s="29"/>
      <c r="G143" s="29"/>
      <c r="H143" s="29"/>
      <c r="I143" s="29"/>
      <c r="J143" s="29"/>
      <c r="K143" s="29"/>
      <c r="L143" s="30"/>
      <c r="M143" s="2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4:25" s="1" customFormat="1">
      <c r="D144" s="31"/>
      <c r="F144" s="29"/>
      <c r="G144" s="29"/>
      <c r="H144" s="29"/>
      <c r="I144" s="29"/>
      <c r="J144" s="29"/>
      <c r="K144" s="29"/>
      <c r="L144" s="30"/>
      <c r="M144" s="2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4:25" s="1" customFormat="1">
      <c r="D145" s="31"/>
      <c r="F145" s="29"/>
      <c r="G145" s="29"/>
      <c r="H145" s="29"/>
      <c r="I145" s="29"/>
      <c r="J145" s="29"/>
      <c r="K145" s="29"/>
      <c r="L145" s="30"/>
      <c r="M145" s="2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4:25" s="1" customFormat="1">
      <c r="D146" s="31"/>
      <c r="F146" s="29"/>
      <c r="G146" s="29"/>
      <c r="H146" s="29"/>
      <c r="I146" s="29"/>
      <c r="J146" s="29"/>
      <c r="K146" s="29"/>
      <c r="L146" s="30"/>
      <c r="M146" s="2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4:25" s="1" customFormat="1">
      <c r="D147" s="31"/>
      <c r="F147" s="29"/>
      <c r="G147" s="29"/>
      <c r="H147" s="29"/>
      <c r="I147" s="29"/>
      <c r="J147" s="29"/>
      <c r="K147" s="29"/>
      <c r="L147" s="30"/>
      <c r="M147" s="2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4:25" s="1" customFormat="1">
      <c r="D148" s="31"/>
      <c r="F148" s="29"/>
      <c r="G148" s="29"/>
      <c r="H148" s="29"/>
      <c r="I148" s="29"/>
      <c r="J148" s="29"/>
      <c r="K148" s="29"/>
      <c r="L148" s="30"/>
      <c r="M148" s="2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</sheetData>
  <sheetProtection algorithmName="SHA-512" hashValue="b1PaI7rbJ8o3bm+qX9VvaQWok+o/FXedw/urUPUXKXkejezhMauF02oCOqgfF/nV5/vtSTgkV667sLQdCADFZg==" saltValue="sSak+D98v9xSYRzY+Ink/w==" spinCount="100000" sheet="1" objects="1" scenarios="1"/>
  <mergeCells count="11">
    <mergeCell ref="A1:M1"/>
    <mergeCell ref="A2:M2"/>
    <mergeCell ref="A3:M3"/>
    <mergeCell ref="C51:E57"/>
    <mergeCell ref="F36:M36"/>
    <mergeCell ref="C37:D37"/>
    <mergeCell ref="D44:F44"/>
    <mergeCell ref="D45:F45"/>
    <mergeCell ref="D46:F46"/>
    <mergeCell ref="D47:F47"/>
    <mergeCell ref="F10:K10"/>
  </mergeCells>
  <conditionalFormatting sqref="C49:J49 L49:M49 L47:M47">
    <cfRule type="expression" dxfId="9" priority="9" stopIfTrue="1">
      <formula>#REF!&lt;&gt;0</formula>
    </cfRule>
  </conditionalFormatting>
  <conditionalFormatting sqref="C48:J48 L48:M48">
    <cfRule type="expression" dxfId="8" priority="10" stopIfTrue="1">
      <formula>#REF!&lt;&gt;0</formula>
    </cfRule>
  </conditionalFormatting>
  <conditionalFormatting sqref="D47:J47">
    <cfRule type="expression" dxfId="7" priority="8" stopIfTrue="1">
      <formula>#REF!&lt;&gt;0</formula>
    </cfRule>
  </conditionalFormatting>
  <conditionalFormatting sqref="D46:J46 L46">
    <cfRule type="expression" dxfId="6" priority="7" stopIfTrue="1">
      <formula>#REF!&lt;&gt;0</formula>
    </cfRule>
  </conditionalFormatting>
  <conditionalFormatting sqref="M39:M43">
    <cfRule type="cellIs" dxfId="5" priority="5" stopIfTrue="1" operator="between">
      <formula>$D39</formula>
      <formula>$F39</formula>
    </cfRule>
  </conditionalFormatting>
  <conditionalFormatting sqref="M46">
    <cfRule type="expression" dxfId="4" priority="6" stopIfTrue="1">
      <formula>#REF!&lt;&gt;0</formula>
    </cfRule>
  </conditionalFormatting>
  <conditionalFormatting sqref="K49">
    <cfRule type="expression" dxfId="3" priority="3" stopIfTrue="1">
      <formula>#REF!&lt;&gt;0</formula>
    </cfRule>
  </conditionalFormatting>
  <conditionalFormatting sqref="K48">
    <cfRule type="expression" dxfId="2" priority="4" stopIfTrue="1">
      <formula>#REF!&lt;&gt;0</formula>
    </cfRule>
  </conditionalFormatting>
  <conditionalFormatting sqref="K47">
    <cfRule type="expression" dxfId="1" priority="2" stopIfTrue="1">
      <formula>#REF!&lt;&gt;0</formula>
    </cfRule>
  </conditionalFormatting>
  <conditionalFormatting sqref="K46">
    <cfRule type="expression" dxfId="0" priority="1" stopIfTrue="1">
      <formula>#REF!&lt;&gt;0</formula>
    </cfRule>
  </conditionalFormatting>
  <printOptions horizontalCentered="1"/>
  <pageMargins left="0.78740157480314965" right="0" top="0.78740157480314965" bottom="0.78740157480314965" header="0.51181102362204722" footer="0.51181102362204722"/>
  <pageSetup paperSize="9" scale="49" orientation="portrait" horizontalDpi="4294967294" verticalDpi="300" r:id="rId1"/>
  <headerFooter alignWithMargins="0">
    <oddFooter>&amp;L&amp;A&amp;RPágina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view="pageBreakPreview" zoomScale="90" zoomScaleSheetLayoutView="90" workbookViewId="0">
      <selection activeCell="K2" sqref="K2:P2"/>
    </sheetView>
  </sheetViews>
  <sheetFormatPr defaultRowHeight="14.25"/>
  <cols>
    <col min="1" max="1" width="6.28515625" style="68" customWidth="1"/>
    <col min="2" max="2" width="39.140625" style="38" bestFit="1" customWidth="1"/>
    <col min="3" max="3" width="15.28515625" style="66" bestFit="1" customWidth="1"/>
    <col min="4" max="4" width="10.7109375" style="67" customWidth="1"/>
    <col min="5" max="5" width="9.28515625" style="67" bestFit="1" customWidth="1"/>
    <col min="6" max="6" width="9" style="37" customWidth="1"/>
    <col min="7" max="7" width="10.140625" style="38" customWidth="1"/>
    <col min="8" max="8" width="9.140625" style="35"/>
    <col min="9" max="9" width="10.140625" style="38" customWidth="1"/>
    <col min="10" max="10" width="9.140625" style="35"/>
    <col min="11" max="11" width="10.140625" style="38" customWidth="1"/>
    <col min="12" max="16384" width="9.140625" style="35"/>
  </cols>
  <sheetData>
    <row r="1" spans="1:16" s="98" customFormat="1" ht="60.4" customHeight="1">
      <c r="A1" s="215" t="s">
        <v>39</v>
      </c>
      <c r="B1" s="215"/>
      <c r="C1" s="215"/>
      <c r="D1" s="215"/>
      <c r="E1" s="215"/>
      <c r="F1" s="215"/>
      <c r="G1" s="215"/>
      <c r="H1" s="215"/>
      <c r="I1" s="97"/>
      <c r="J1" s="97"/>
      <c r="K1" s="215"/>
      <c r="L1" s="215"/>
      <c r="M1" s="215"/>
      <c r="N1" s="215"/>
      <c r="O1" s="215"/>
      <c r="P1" s="215"/>
    </row>
    <row r="2" spans="1:16" s="98" customFormat="1" ht="33.75" customHeight="1">
      <c r="A2" s="216" t="s">
        <v>38</v>
      </c>
      <c r="B2" s="216"/>
      <c r="C2" s="216"/>
      <c r="D2" s="216"/>
      <c r="E2" s="216"/>
      <c r="F2" s="216"/>
      <c r="G2" s="216"/>
      <c r="H2" s="216"/>
      <c r="I2" s="99"/>
      <c r="J2" s="99"/>
      <c r="K2" s="216"/>
      <c r="L2" s="216"/>
      <c r="M2" s="216"/>
      <c r="N2" s="216"/>
      <c r="O2" s="216"/>
      <c r="P2" s="216"/>
    </row>
    <row r="3" spans="1:16" ht="18">
      <c r="A3" s="33" t="str">
        <f>'Planilha Orçamentária'!A4</f>
        <v>Proprietário: SAEMA - SERVIÇO DE ÁGUA, ESGOTO E MEIO AMBIENTE DE ARARAS</v>
      </c>
      <c r="B3" s="33"/>
      <c r="C3" s="35"/>
      <c r="E3" s="34"/>
      <c r="G3" s="36"/>
      <c r="H3" s="36"/>
      <c r="I3" s="36"/>
      <c r="J3" s="36"/>
      <c r="K3" s="36"/>
      <c r="L3" s="36"/>
    </row>
    <row r="4" spans="1:16" ht="18">
      <c r="A4" s="33" t="str">
        <f>'Planilha Orçamentária'!A5</f>
        <v>Obra : LIMPEZA DE RIOS E RIBEIRÕES</v>
      </c>
      <c r="B4" s="33"/>
      <c r="C4" s="35"/>
      <c r="E4" s="34"/>
      <c r="G4" s="36"/>
      <c r="H4" s="36"/>
      <c r="I4" s="96"/>
      <c r="J4" s="36"/>
      <c r="K4" s="36"/>
      <c r="L4" s="36"/>
    </row>
    <row r="5" spans="1:16">
      <c r="A5" s="33" t="str">
        <f>'Planilha Orçamentária'!A6</f>
        <v xml:space="preserve">Local : MUNICÍPIO DE ARARAS-SP </v>
      </c>
      <c r="B5" s="33"/>
      <c r="C5" s="34"/>
      <c r="D5" s="34"/>
      <c r="E5" s="34"/>
      <c r="I5" s="96"/>
    </row>
    <row r="6" spans="1:16">
      <c r="A6" s="33"/>
      <c r="B6" s="33"/>
      <c r="C6" s="34"/>
      <c r="D6" s="34"/>
      <c r="E6" s="34"/>
    </row>
    <row r="7" spans="1:16" ht="15.75">
      <c r="A7" s="220" t="s">
        <v>17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6" ht="15" thickBot="1">
      <c r="A8" s="39"/>
      <c r="B8" s="39"/>
      <c r="C8" s="39"/>
      <c r="D8" s="39"/>
      <c r="E8" s="39"/>
      <c r="F8" s="39"/>
    </row>
    <row r="9" spans="1:16" s="42" customFormat="1" ht="16.5">
      <c r="A9" s="40"/>
      <c r="B9" s="41"/>
      <c r="C9" s="217" t="s">
        <v>23</v>
      </c>
      <c r="D9" s="217" t="s">
        <v>24</v>
      </c>
      <c r="E9" s="211" t="s">
        <v>32</v>
      </c>
      <c r="F9" s="212"/>
      <c r="G9" s="211" t="s">
        <v>33</v>
      </c>
      <c r="H9" s="212"/>
      <c r="I9" s="211" t="s">
        <v>34</v>
      </c>
      <c r="J9" s="212"/>
      <c r="K9" s="211" t="s">
        <v>35</v>
      </c>
      <c r="L9" s="212"/>
    </row>
    <row r="10" spans="1:16" s="38" customFormat="1" ht="15.6" customHeight="1" thickBot="1">
      <c r="A10" s="43" t="s">
        <v>18</v>
      </c>
      <c r="B10" s="44"/>
      <c r="C10" s="218"/>
      <c r="D10" s="218"/>
      <c r="E10" s="213"/>
      <c r="F10" s="214"/>
      <c r="G10" s="213"/>
      <c r="H10" s="214"/>
      <c r="I10" s="213"/>
      <c r="J10" s="214"/>
      <c r="K10" s="213"/>
      <c r="L10" s="214"/>
    </row>
    <row r="11" spans="1:16" s="38" customFormat="1" ht="15.6" customHeight="1" thickBot="1">
      <c r="A11" s="45"/>
      <c r="B11" s="46"/>
      <c r="C11" s="219"/>
      <c r="D11" s="219"/>
      <c r="E11" s="69" t="s">
        <v>19</v>
      </c>
      <c r="F11" s="69" t="s">
        <v>20</v>
      </c>
      <c r="G11" s="69" t="s">
        <v>19</v>
      </c>
      <c r="H11" s="82" t="s">
        <v>20</v>
      </c>
      <c r="I11" s="69" t="s">
        <v>19</v>
      </c>
      <c r="J11" s="82" t="s">
        <v>20</v>
      </c>
      <c r="K11" s="69" t="s">
        <v>19</v>
      </c>
      <c r="L11" s="82" t="s">
        <v>20</v>
      </c>
    </row>
    <row r="12" spans="1:16" s="109" customFormat="1" ht="15.6" customHeight="1">
      <c r="A12" s="103"/>
      <c r="B12" s="104"/>
      <c r="C12" s="105"/>
      <c r="D12" s="106"/>
      <c r="E12" s="107"/>
      <c r="F12" s="108"/>
      <c r="G12" s="107"/>
      <c r="H12" s="108"/>
      <c r="I12" s="107"/>
      <c r="J12" s="108"/>
      <c r="K12" s="107"/>
      <c r="L12" s="108"/>
    </row>
    <row r="13" spans="1:16" s="38" customFormat="1" ht="15.6" customHeight="1">
      <c r="A13" s="140">
        <f>'Planilha Orçamentária'!A13</f>
        <v>1</v>
      </c>
      <c r="B13" s="141" t="str">
        <f>'Planilha Orçamentária'!D13</f>
        <v>SERVIÇOS PRELIMINARES</v>
      </c>
      <c r="C13" s="48">
        <f>'Planilha Orçamentária'!M16*(1+'Planilha Orçamentária'!$E$29)</f>
        <v>7440.036721797157</v>
      </c>
      <c r="D13" s="47">
        <f>C13/$C$20</f>
        <v>7.40837157795493E-3</v>
      </c>
      <c r="E13" s="81">
        <v>50</v>
      </c>
      <c r="F13" s="51">
        <f>E13</f>
        <v>50</v>
      </c>
      <c r="G13" s="50">
        <v>20</v>
      </c>
      <c r="H13" s="51">
        <f>F13+G13</f>
        <v>70</v>
      </c>
      <c r="I13" s="50">
        <v>15</v>
      </c>
      <c r="J13" s="51">
        <f>H13+I13</f>
        <v>85</v>
      </c>
      <c r="K13" s="50">
        <v>15</v>
      </c>
      <c r="L13" s="51">
        <f>J13+K13</f>
        <v>100</v>
      </c>
    </row>
    <row r="14" spans="1:16" s="38" customFormat="1" ht="15.6" customHeight="1">
      <c r="A14" s="140"/>
      <c r="B14" s="141"/>
      <c r="C14" s="48"/>
      <c r="D14" s="49"/>
      <c r="E14" s="80"/>
      <c r="F14" s="74"/>
      <c r="G14" s="80"/>
      <c r="H14" s="74"/>
      <c r="I14" s="80"/>
      <c r="J14" s="74"/>
      <c r="K14" s="80"/>
      <c r="L14" s="74"/>
    </row>
    <row r="15" spans="1:16" s="38" customFormat="1" ht="15.6" customHeight="1">
      <c r="A15" s="140">
        <v>2</v>
      </c>
      <c r="B15" s="141" t="str">
        <f>'Planilha Orçamentária'!D18</f>
        <v>ESCAVAÇÃO LEITO RIO / RIBEIRÃO</v>
      </c>
      <c r="C15" s="48">
        <f>'Planilha Orçamentária'!M21*(1+'Planilha Orçamentária'!$E$29)</f>
        <v>739237.84008726873</v>
      </c>
      <c r="D15" s="47">
        <f>C15/$C$20</f>
        <v>0.73609160930706286</v>
      </c>
      <c r="E15" s="81"/>
      <c r="F15" s="51">
        <f>E15</f>
        <v>0</v>
      </c>
      <c r="G15" s="50">
        <v>35</v>
      </c>
      <c r="H15" s="51">
        <f>F15+G15</f>
        <v>35</v>
      </c>
      <c r="I15" s="50"/>
      <c r="J15" s="51">
        <f>H15+I15</f>
        <v>35</v>
      </c>
      <c r="K15" s="50">
        <v>65</v>
      </c>
      <c r="L15" s="51">
        <f>J15+K15</f>
        <v>100</v>
      </c>
    </row>
    <row r="16" spans="1:16" s="38" customFormat="1" ht="15.6" customHeight="1">
      <c r="A16" s="140"/>
      <c r="B16" s="141"/>
      <c r="C16" s="48"/>
      <c r="D16" s="47"/>
      <c r="E16" s="50"/>
      <c r="F16" s="51"/>
      <c r="G16" s="50"/>
      <c r="H16" s="51"/>
      <c r="I16" s="50"/>
      <c r="J16" s="51"/>
      <c r="K16" s="50"/>
      <c r="L16" s="51"/>
    </row>
    <row r="17" spans="1:12" s="109" customFormat="1" ht="15.6" customHeight="1">
      <c r="A17" s="140">
        <v>3</v>
      </c>
      <c r="B17" s="141" t="str">
        <f>'Planilha Orçamentária'!D23</f>
        <v>CARGA, DESCARGA E TRANSPORTE</v>
      </c>
      <c r="C17" s="48">
        <f>'Planilha Orçamentária'!M26*(1+'Planilha Orçamentária'!$E$29)</f>
        <v>257596.36126188244</v>
      </c>
      <c r="D17" s="47">
        <f>C17/$C$20</f>
        <v>0.25650001911498221</v>
      </c>
      <c r="E17" s="81">
        <v>5</v>
      </c>
      <c r="F17" s="51">
        <f>E17</f>
        <v>5</v>
      </c>
      <c r="G17" s="50">
        <v>50</v>
      </c>
      <c r="H17" s="51">
        <f>F17+G17</f>
        <v>55</v>
      </c>
      <c r="I17" s="50">
        <v>45</v>
      </c>
      <c r="J17" s="51">
        <f>H17+I17</f>
        <v>100</v>
      </c>
      <c r="K17" s="50"/>
      <c r="L17" s="51">
        <f>J17+K17</f>
        <v>100</v>
      </c>
    </row>
    <row r="18" spans="1:12" s="38" customFormat="1" ht="15.6" customHeight="1" thickBot="1">
      <c r="A18" s="140"/>
      <c r="B18" s="141"/>
      <c r="C18" s="48"/>
      <c r="D18" s="49"/>
      <c r="E18" s="80"/>
      <c r="F18" s="74"/>
      <c r="G18" s="80"/>
      <c r="H18" s="74"/>
      <c r="I18" s="80"/>
      <c r="J18" s="74"/>
      <c r="K18" s="80"/>
      <c r="L18" s="74"/>
    </row>
    <row r="19" spans="1:12" ht="17.25" thickBot="1">
      <c r="A19" s="52"/>
      <c r="B19" s="53"/>
      <c r="C19" s="54">
        <f>SUM(C13:C18)</f>
        <v>1004274.2380709484</v>
      </c>
      <c r="D19" s="71"/>
      <c r="E19" s="55"/>
      <c r="F19" s="55"/>
      <c r="G19" s="55"/>
      <c r="H19" s="55"/>
      <c r="I19" s="55"/>
      <c r="J19" s="55"/>
      <c r="K19" s="55"/>
      <c r="L19" s="55"/>
    </row>
    <row r="20" spans="1:12" ht="15" thickBot="1">
      <c r="A20" s="56"/>
      <c r="B20" s="57" t="s">
        <v>21</v>
      </c>
      <c r="C20" s="58">
        <f>C19</f>
        <v>1004274.2380709484</v>
      </c>
      <c r="D20" s="59">
        <f>SUM(D13:D18)</f>
        <v>1</v>
      </c>
      <c r="E20" s="60">
        <f>SUMPRODUCT(E13:E18,$D$13:$D$18)/100</f>
        <v>1.6529186744726577E-2</v>
      </c>
      <c r="F20" s="61">
        <f>E20</f>
        <v>1.6529186744726577E-2</v>
      </c>
      <c r="G20" s="60">
        <f>SUMPRODUCT(G13:G18,$D$13:$D$18)/100</f>
        <v>0.3873637471305541</v>
      </c>
      <c r="H20" s="70">
        <f>F20+G20</f>
        <v>0.40389293387528069</v>
      </c>
      <c r="I20" s="60">
        <f>SUMPRODUCT(I13:I18,$D$13:$D$18)/100</f>
        <v>0.11653626433843522</v>
      </c>
      <c r="J20" s="70">
        <f>H20+I20</f>
        <v>0.52042919821371592</v>
      </c>
      <c r="K20" s="60">
        <f>SUMPRODUCT(K13:K18,$D$13:$D$18)/100</f>
        <v>0.47957080178628408</v>
      </c>
      <c r="L20" s="70">
        <f>J20+K20</f>
        <v>1</v>
      </c>
    </row>
    <row r="21" spans="1:12" ht="15" thickBot="1">
      <c r="A21" s="62"/>
      <c r="B21" s="63" t="s">
        <v>22</v>
      </c>
      <c r="C21" s="64"/>
      <c r="D21" s="65"/>
      <c r="E21" s="209">
        <f>E20*$C$20</f>
        <v>16599.836423992703</v>
      </c>
      <c r="F21" s="210"/>
      <c r="G21" s="209">
        <f>G20*$C$20</f>
        <v>389019.43200584472</v>
      </c>
      <c r="H21" s="210"/>
      <c r="I21" s="209">
        <f>I20*$C$20</f>
        <v>117034.36807611668</v>
      </c>
      <c r="J21" s="210"/>
      <c r="K21" s="209">
        <f>K20*$C$20</f>
        <v>481620.60156499426</v>
      </c>
      <c r="L21" s="210"/>
    </row>
    <row r="102" spans="2:12" s="68" customFormat="1" ht="90" customHeight="1">
      <c r="B102" s="38"/>
      <c r="C102" s="66"/>
      <c r="D102" s="67"/>
      <c r="E102" s="67"/>
      <c r="F102" s="37"/>
      <c r="G102" s="38"/>
      <c r="H102" s="35"/>
      <c r="I102" s="38"/>
      <c r="J102" s="35"/>
      <c r="K102" s="38"/>
      <c r="L102" s="35"/>
    </row>
  </sheetData>
  <mergeCells count="15">
    <mergeCell ref="I21:J21"/>
    <mergeCell ref="K9:L10"/>
    <mergeCell ref="K21:L21"/>
    <mergeCell ref="K1:P1"/>
    <mergeCell ref="A2:H2"/>
    <mergeCell ref="K2:P2"/>
    <mergeCell ref="E21:F21"/>
    <mergeCell ref="G21:H21"/>
    <mergeCell ref="C9:C11"/>
    <mergeCell ref="D9:D11"/>
    <mergeCell ref="E9:F10"/>
    <mergeCell ref="G9:H10"/>
    <mergeCell ref="A1:H1"/>
    <mergeCell ref="I9:J10"/>
    <mergeCell ref="A7:L7"/>
  </mergeCells>
  <printOptions horizontalCentered="1"/>
  <pageMargins left="0.11811023622047245" right="0.27559055118110237" top="0.6692913385826772" bottom="0.39370078740157483" header="0.19685039370078741" footer="0.11811023622047245"/>
  <pageSetup paperSize="9" scale="66" orientation="landscape" horizontalDpi="300" verticalDpi="300" r:id="rId1"/>
  <headerFooter alignWithMargins="0">
    <oddFooter>&amp;L&amp;A&amp;RPágina &amp;P de &amp;N</oddFooter>
  </headerFooter>
  <ignoredErrors>
    <ignoredError sqref="C14:D14 D13 C16:D16 D15 C19:L21 C18:D18 D1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Orçamentária</vt:lpstr>
      <vt:lpstr>Cronograma</vt:lpstr>
      <vt:lpstr>Cronograma!Area_de_impressao</vt:lpstr>
      <vt:lpstr>'Planilha Orçamentária'!Area_de_impressao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Marluce Liima</cp:lastModifiedBy>
  <cp:lastPrinted>2014-12-01T13:39:40Z</cp:lastPrinted>
  <dcterms:created xsi:type="dcterms:W3CDTF">2009-10-15T12:59:53Z</dcterms:created>
  <dcterms:modified xsi:type="dcterms:W3CDTF">2018-04-25T18:36:05Z</dcterms:modified>
</cp:coreProperties>
</file>